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 activeTab="3"/>
  </bookViews>
  <sheets>
    <sheet name="доходы" sheetId="1" r:id="rId1"/>
    <sheet name="Расходы" sheetId="2" r:id="rId2"/>
    <sheet name="Расшиф собст дох" sheetId="3" r:id="rId3"/>
    <sheet name="Недоимка" sheetId="5" r:id="rId4"/>
  </sheets>
  <calcPr calcId="152511"/>
</workbook>
</file>

<file path=xl/calcChain.xml><?xml version="1.0" encoding="utf-8"?>
<calcChain xmlns="http://schemas.openxmlformats.org/spreadsheetml/2006/main">
  <c r="D16" i="5" l="1"/>
  <c r="E16" i="5"/>
  <c r="O16" i="2" l="1"/>
  <c r="O17" i="2"/>
  <c r="O13" i="2"/>
  <c r="O14" i="2"/>
  <c r="C27" i="3" l="1"/>
  <c r="C40" i="3" l="1"/>
  <c r="K20" i="2" l="1"/>
  <c r="O12" i="2"/>
  <c r="O20" i="2"/>
  <c r="O11" i="2"/>
  <c r="O8" i="2"/>
  <c r="O7" i="2"/>
  <c r="K7" i="2" s="1"/>
  <c r="F12" i="2"/>
  <c r="F13" i="2"/>
  <c r="F14" i="2"/>
  <c r="F15" i="2"/>
  <c r="F16" i="2"/>
  <c r="F17" i="2"/>
  <c r="F18" i="2"/>
  <c r="F19" i="2"/>
  <c r="F20" i="2"/>
  <c r="F11" i="2"/>
  <c r="F8" i="2"/>
  <c r="F7" i="2"/>
  <c r="C9" i="1"/>
  <c r="B9" i="1"/>
  <c r="D11" i="1"/>
  <c r="K8" i="2" l="1"/>
  <c r="K11" i="2"/>
  <c r="K12" i="2"/>
  <c r="K13" i="2"/>
  <c r="K14" i="2"/>
  <c r="K15" i="2"/>
  <c r="K16" i="2"/>
  <c r="K17" i="2"/>
  <c r="K18" i="2"/>
  <c r="K19" i="2"/>
  <c r="B7" i="2"/>
  <c r="B8" i="2"/>
  <c r="B11" i="2"/>
  <c r="B12" i="2"/>
  <c r="B14" i="2"/>
  <c r="B15" i="2"/>
  <c r="B16" i="2"/>
  <c r="B17" i="2"/>
  <c r="B18" i="2"/>
  <c r="B19" i="2"/>
  <c r="B20" i="2"/>
  <c r="M10" i="2"/>
  <c r="N10" i="2"/>
  <c r="P10" i="2"/>
  <c r="Q10" i="2"/>
  <c r="R10" i="2"/>
  <c r="S10" i="2"/>
  <c r="L10" i="2"/>
  <c r="D10" i="2"/>
  <c r="E10" i="2"/>
  <c r="G10" i="2"/>
  <c r="H10" i="2"/>
  <c r="I10" i="2"/>
  <c r="J10" i="2"/>
  <c r="C10" i="2"/>
  <c r="B13" i="2"/>
  <c r="G6" i="2"/>
  <c r="G9" i="2" s="1"/>
  <c r="H6" i="2"/>
  <c r="H9" i="2" s="1"/>
  <c r="I6" i="2"/>
  <c r="I9" i="2" s="1"/>
  <c r="P6" i="2"/>
  <c r="P9" i="2" s="1"/>
  <c r="Q6" i="2"/>
  <c r="Q9" i="2" s="1"/>
  <c r="R6" i="2"/>
  <c r="R9" i="2" s="1"/>
  <c r="M6" i="2"/>
  <c r="M9" i="2" s="1"/>
  <c r="N6" i="2"/>
  <c r="N9" i="2" s="1"/>
  <c r="S6" i="2"/>
  <c r="S9" i="2" s="1"/>
  <c r="L6" i="2"/>
  <c r="L9" i="2" s="1"/>
  <c r="D6" i="2"/>
  <c r="D9" i="2" s="1"/>
  <c r="E6" i="2"/>
  <c r="E9" i="2" s="1"/>
  <c r="J6" i="2"/>
  <c r="J9" i="2" s="1"/>
  <c r="C6" i="2"/>
  <c r="C9" i="2" s="1"/>
  <c r="F10" i="2" l="1"/>
  <c r="B10" i="2" s="1"/>
  <c r="O10" i="2"/>
  <c r="K10" i="2" s="1"/>
  <c r="F6" i="2"/>
  <c r="T7" i="2"/>
  <c r="O6" i="2"/>
  <c r="O9" i="2" s="1"/>
  <c r="T8" i="2"/>
  <c r="K6" i="2"/>
  <c r="K9" i="2" s="1"/>
  <c r="C48" i="3"/>
  <c r="C80" i="3"/>
  <c r="C74" i="3"/>
  <c r="C22" i="3"/>
  <c r="C18" i="3"/>
  <c r="C9" i="3"/>
  <c r="C5" i="3"/>
  <c r="C82" i="3" s="1"/>
  <c r="G16" i="5"/>
  <c r="H16" i="5"/>
  <c r="I16" i="5"/>
  <c r="F8" i="5"/>
  <c r="F9" i="5"/>
  <c r="F10" i="5"/>
  <c r="F11" i="5"/>
  <c r="F12" i="5"/>
  <c r="F13" i="5"/>
  <c r="F14" i="5"/>
  <c r="F15" i="5"/>
  <c r="F7" i="5"/>
  <c r="C16" i="5"/>
  <c r="B8" i="5"/>
  <c r="B9" i="5"/>
  <c r="B10" i="5"/>
  <c r="B11" i="5"/>
  <c r="B12" i="5"/>
  <c r="B13" i="5"/>
  <c r="B14" i="5"/>
  <c r="B15" i="5"/>
  <c r="B7" i="5"/>
  <c r="C26" i="1"/>
  <c r="B26" i="1"/>
  <c r="C24" i="1"/>
  <c r="B24" i="1"/>
  <c r="C21" i="1"/>
  <c r="C20" i="1" s="1"/>
  <c r="B21" i="1"/>
  <c r="B20" i="1" s="1"/>
  <c r="C14" i="1"/>
  <c r="B14" i="1"/>
  <c r="C18" i="1"/>
  <c r="B18" i="1"/>
  <c r="D7" i="1"/>
  <c r="D8" i="1"/>
  <c r="D10" i="1"/>
  <c r="D12" i="1"/>
  <c r="D13" i="1"/>
  <c r="D15" i="1"/>
  <c r="D16" i="1"/>
  <c r="D17" i="1"/>
  <c r="D19" i="1"/>
  <c r="D22" i="1"/>
  <c r="D23" i="1"/>
  <c r="D25" i="1"/>
  <c r="D27" i="1"/>
  <c r="D28" i="1"/>
  <c r="D29" i="1"/>
  <c r="D30" i="1"/>
  <c r="D33" i="1"/>
  <c r="T14" i="2"/>
  <c r="T16" i="2"/>
  <c r="T18" i="2"/>
  <c r="T20" i="2"/>
  <c r="K8" i="5" l="1"/>
  <c r="B6" i="2"/>
  <c r="B9" i="2" s="1"/>
  <c r="F9" i="2"/>
  <c r="K12" i="5"/>
  <c r="K10" i="5"/>
  <c r="J13" i="5"/>
  <c r="K11" i="5"/>
  <c r="K15" i="5"/>
  <c r="J9" i="5"/>
  <c r="J7" i="5"/>
  <c r="T10" i="2"/>
  <c r="T12" i="2"/>
  <c r="T19" i="2"/>
  <c r="T17" i="2"/>
  <c r="T15" i="2"/>
  <c r="T13" i="2"/>
  <c r="T11" i="2"/>
  <c r="D18" i="1"/>
  <c r="D14" i="1"/>
  <c r="D24" i="1"/>
  <c r="K14" i="5"/>
  <c r="F16" i="5"/>
  <c r="J15" i="5"/>
  <c r="J14" i="5"/>
  <c r="K13" i="5"/>
  <c r="J12" i="5"/>
  <c r="J11" i="5"/>
  <c r="J10" i="5"/>
  <c r="K9" i="5"/>
  <c r="J8" i="5"/>
  <c r="B16" i="5"/>
  <c r="K7" i="5"/>
  <c r="D26" i="1"/>
  <c r="D21" i="1"/>
  <c r="C6" i="1"/>
  <c r="C31" i="1" s="1"/>
  <c r="C34" i="1" s="1"/>
  <c r="D9" i="1"/>
  <c r="B6" i="1"/>
  <c r="T6" i="2" l="1"/>
  <c r="D20" i="1"/>
  <c r="K16" i="5"/>
  <c r="J16" i="5"/>
  <c r="B31" i="1"/>
  <c r="D6" i="1"/>
  <c r="D31" i="1" l="1"/>
  <c r="B34" i="1"/>
  <c r="D34" i="1" s="1"/>
</calcChain>
</file>

<file path=xl/sharedStrings.xml><?xml version="1.0" encoding="utf-8"?>
<sst xmlns="http://schemas.openxmlformats.org/spreadsheetml/2006/main" count="183" uniqueCount="164">
  <si>
    <t>Исполнение доходной части консолидированного бюджета  /тыс.руб/</t>
  </si>
  <si>
    <t>Наменование доходов</t>
  </si>
  <si>
    <t>Отчетный период</t>
  </si>
  <si>
    <t>НАЛОГОВЫЕ ДОХОДЫ</t>
  </si>
  <si>
    <t>Налог на доходы физических лиц</t>
  </si>
  <si>
    <t>Акцизы на нефтепродукты</t>
  </si>
  <si>
    <t>Налоги на совокупный доход</t>
  </si>
  <si>
    <t>налог, взимаемый в виде стоимости патента</t>
  </si>
  <si>
    <t>ед. налог на вмен.дох. для отд видов</t>
  </si>
  <si>
    <t>единый сельскохозяйственный налог</t>
  </si>
  <si>
    <t xml:space="preserve">Налоги на имущество </t>
  </si>
  <si>
    <t>Налог  на имущество физических лиц</t>
  </si>
  <si>
    <t>Налог на имущество организаций</t>
  </si>
  <si>
    <t>Земельный налог</t>
  </si>
  <si>
    <t>Госпошлина, всего</t>
  </si>
  <si>
    <t>НЕНАЛОГОВЫЕ ДОХОДЫ</t>
  </si>
  <si>
    <t>Доходы от использования имущества</t>
  </si>
  <si>
    <t>аренда земли</t>
  </si>
  <si>
    <t>аренда имущества</t>
  </si>
  <si>
    <t>Платежи при пользовании природными ресурсами</t>
  </si>
  <si>
    <t>Плата за негативное воздействие на окружающую среду</t>
  </si>
  <si>
    <t>Продажа земельных участков</t>
  </si>
  <si>
    <t>Штрафы, санкции, возмещение ущерба, всего</t>
  </si>
  <si>
    <t>Прочие неналоговые доходы</t>
  </si>
  <si>
    <t>ИТОГО НАЛОГОВЫЕ И НЕНАЛОГОВЫЕ ДОХОДЫ</t>
  </si>
  <si>
    <t>в т.ч</t>
  </si>
  <si>
    <t>Кожуунный</t>
  </si>
  <si>
    <t>Поселения</t>
  </si>
  <si>
    <t>Исполнение расходной части консолидированного бюджета  /тыс.руб/</t>
  </si>
  <si>
    <t>Наименование расходов</t>
  </si>
  <si>
    <t>по статьям затрат</t>
  </si>
  <si>
    <t>Зарплата (211)</t>
  </si>
  <si>
    <t>Прочие выплаты и начис на оплату труда (212,213)</t>
  </si>
  <si>
    <t>Услуги связи</t>
  </si>
  <si>
    <t>Комму           нальные услуги</t>
  </si>
  <si>
    <t>Прочие расходы и услуги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</si>
  <si>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</si>
  <si>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</si>
  <si>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</si>
  <si>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</si>
  <si>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</si>
  <si>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</si>
  <si>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 и кинематография</t>
  </si>
  <si>
    <t>Социальная политика</t>
  </si>
  <si>
    <t>Физическая культура и спорт</t>
  </si>
  <si>
    <t>Средства массовой информации</t>
  </si>
  <si>
    <t>/тыс.руб/</t>
  </si>
  <si>
    <t>Оплата труда</t>
  </si>
  <si>
    <t>электроэнергия</t>
  </si>
  <si>
    <t>№ п/п</t>
  </si>
  <si>
    <t>Вид расходов</t>
  </si>
  <si>
    <t>оплата труда работникам бюджетной сферы</t>
  </si>
  <si>
    <t>оплата труда работникам по договору гражданско-правового характера</t>
  </si>
  <si>
    <t>Начисления на оплату труда</t>
  </si>
  <si>
    <t>Коммунальные услуги</t>
  </si>
  <si>
    <t>приобретение угля</t>
  </si>
  <si>
    <t>транспортные услуги за перевозку угля</t>
  </si>
  <si>
    <t>ГСМ</t>
  </si>
  <si>
    <t>Командировочные расходы</t>
  </si>
  <si>
    <t>суточные</t>
  </si>
  <si>
    <t xml:space="preserve">транспортные услуги </t>
  </si>
  <si>
    <t>Текущий ремонт зданий</t>
  </si>
  <si>
    <t>Приобретение оборудования и инвентаря</t>
  </si>
  <si>
    <t>Приобретение оргтехники</t>
  </si>
  <si>
    <t>Прочие расходы</t>
  </si>
  <si>
    <t>Оплата услуг</t>
  </si>
  <si>
    <t>Уплата налогов</t>
  </si>
  <si>
    <t>Капитальный ремонт</t>
  </si>
  <si>
    <t>Всего расходов</t>
  </si>
  <si>
    <t>Недоимка по налогам и сборам</t>
  </si>
  <si>
    <t>по видам налогов</t>
  </si>
  <si>
    <t>Имущес                                  твенные                       налоги</t>
  </si>
  <si>
    <t>Тран                                 спортный                       налог</t>
  </si>
  <si>
    <t>с.Дон-Терезин</t>
  </si>
  <si>
    <t>с.Аянгаты</t>
  </si>
  <si>
    <t>с.Аксы-Барлык</t>
  </si>
  <si>
    <t>с.Барлык</t>
  </si>
  <si>
    <t>с.Бижиктиг-Хая</t>
  </si>
  <si>
    <t>с.Эрги-Барлык</t>
  </si>
  <si>
    <t>с.Шекпээр</t>
  </si>
  <si>
    <t>с.Хонделен</t>
  </si>
  <si>
    <t>с.Кызыл-Мажалык</t>
  </si>
  <si>
    <t xml:space="preserve">Всего </t>
  </si>
  <si>
    <t>втч:самообложение</t>
  </si>
  <si>
    <t>Доходы от продажи материальных и нематер активов</t>
  </si>
  <si>
    <t>Приобретение мебели</t>
  </si>
  <si>
    <t>Проведение культурно-массовых мероприятий</t>
  </si>
  <si>
    <t>Проведение спортмероприятий</t>
  </si>
  <si>
    <t>Доходы всего</t>
  </si>
  <si>
    <t>Финансовая помощь</t>
  </si>
  <si>
    <t>Собственные доходы</t>
  </si>
  <si>
    <t>в том числе</t>
  </si>
  <si>
    <t>Расходы всего</t>
  </si>
  <si>
    <t>Расшифровка расходов за счет собственных доходов бюджета</t>
  </si>
  <si>
    <t>Питание</t>
  </si>
  <si>
    <t>Наименование сельских поселений</t>
  </si>
  <si>
    <t>транспортировка угля</t>
  </si>
  <si>
    <t>потребление электро                    энергии</t>
  </si>
  <si>
    <r>
      <t xml:space="preserve">Доля собственных доходов в общем объеме бюджета </t>
    </r>
    <r>
      <rPr>
        <b/>
        <sz val="9"/>
        <color theme="1"/>
        <rFont val="Times New Roman"/>
        <family val="1"/>
        <charset val="204"/>
      </rPr>
      <t>в %</t>
    </r>
  </si>
  <si>
    <t xml:space="preserve">госпошлина </t>
  </si>
  <si>
    <t>коэфф роста факта 2019 к 2018</t>
  </si>
  <si>
    <t>Откл                     (рост +,                       снижение -)</t>
  </si>
  <si>
    <r>
      <t xml:space="preserve">Приложение № </t>
    </r>
    <r>
      <rPr>
        <b/>
        <sz val="9"/>
        <color theme="1"/>
        <rFont val="Times New Roman"/>
        <family val="1"/>
        <charset val="204"/>
      </rPr>
      <t xml:space="preserve">17 </t>
    </r>
    <r>
      <rPr>
        <sz val="9"/>
        <color theme="1"/>
        <rFont val="Times New Roman"/>
        <family val="1"/>
        <charset val="204"/>
      </rPr>
      <t>к отчету КПСЭР</t>
    </r>
  </si>
  <si>
    <t>коэфф роста факта 2021 к 2022</t>
  </si>
  <si>
    <t>коэфф роста, снижения факта 2021 к 2022</t>
  </si>
  <si>
    <t>за 2022 г</t>
  </si>
  <si>
    <t>налог по упрощенной системе налогообложения</t>
  </si>
  <si>
    <r>
      <t xml:space="preserve">                                                                                                                             Приложение № </t>
    </r>
    <r>
      <rPr>
        <b/>
        <sz val="9"/>
        <color theme="1"/>
        <rFont val="Times New Roman"/>
        <family val="1"/>
        <charset val="204"/>
      </rPr>
      <t xml:space="preserve">14 </t>
    </r>
    <r>
      <rPr>
        <sz val="9"/>
        <color theme="1"/>
        <rFont val="Times New Roman"/>
        <family val="1"/>
        <charset val="204"/>
      </rPr>
      <t>к отчету КПСЭР</t>
    </r>
  </si>
  <si>
    <r>
      <t xml:space="preserve">Приложение № </t>
    </r>
    <r>
      <rPr>
        <b/>
        <sz val="10"/>
        <color theme="1"/>
        <rFont val="Times New Roman"/>
        <family val="1"/>
        <charset val="204"/>
      </rPr>
      <t xml:space="preserve">15 </t>
    </r>
    <r>
      <rPr>
        <sz val="10"/>
        <color theme="1"/>
        <rFont val="Times New Roman"/>
        <family val="1"/>
        <charset val="204"/>
      </rPr>
      <t>к отчету КПСЭР</t>
    </r>
  </si>
  <si>
    <r>
      <t xml:space="preserve">                                                                           </t>
    </r>
    <r>
      <rPr>
        <sz val="9"/>
        <color theme="1"/>
        <rFont val="Times New Roman"/>
        <family val="1"/>
        <charset val="204"/>
      </rPr>
      <t xml:space="preserve">           Приложение № </t>
    </r>
    <r>
      <rPr>
        <b/>
        <sz val="9"/>
        <color theme="1"/>
        <rFont val="Times New Roman"/>
        <family val="1"/>
        <charset val="204"/>
      </rPr>
      <t>16</t>
    </r>
    <r>
      <rPr>
        <sz val="9"/>
        <color theme="1"/>
        <rFont val="Times New Roman"/>
        <family val="1"/>
        <charset val="204"/>
      </rPr>
      <t xml:space="preserve"> к отчету КПСЭР</t>
    </r>
  </si>
  <si>
    <t>Софинансирование программ</t>
  </si>
  <si>
    <t>за 2023 г</t>
  </si>
  <si>
    <t>2023 г</t>
  </si>
  <si>
    <t>Приобретение запчастей</t>
  </si>
  <si>
    <t>Софинансирование программы "Уничтожение дикорастущей конопли"</t>
  </si>
  <si>
    <t>Софинансирование программы "Снижение туберкулеза"</t>
  </si>
  <si>
    <t>Софинансирование подпрограммы "Регулирование численности волков и безхозяйных собак"</t>
  </si>
  <si>
    <t>Софинансирование программы "ФКГС"</t>
  </si>
  <si>
    <t>Софинансирование программы "Водоснабжение"</t>
  </si>
  <si>
    <t>Погашение процентов бюджетного кредита участникам программы КРСТ</t>
  </si>
  <si>
    <t>Софинансирование подпрограммы "Весенне-полевые работы"</t>
  </si>
  <si>
    <t>Софинансирование подпрограммы "Приобретение семян"</t>
  </si>
  <si>
    <t>Софинансирование подпрограммы "Мат помощь малоимущим гражданам"</t>
  </si>
  <si>
    <t>Софинансирование проекта  "Модельная библиотека"</t>
  </si>
  <si>
    <t>Софинансирование программы "Предупреждение и профилактика преступлений"</t>
  </si>
  <si>
    <t>Приобретение шин</t>
  </si>
  <si>
    <t>Приобретение спецодежды</t>
  </si>
  <si>
    <t>Уплата членских взносов АСМО</t>
  </si>
  <si>
    <t>Приобретение хозяйственных товаров</t>
  </si>
  <si>
    <t>Приобретение канцтоваров</t>
  </si>
  <si>
    <t>Расходы за счет дорожного фонда</t>
  </si>
  <si>
    <t>За отключение и подключение э/э</t>
  </si>
  <si>
    <t>Перевозка грузов</t>
  </si>
  <si>
    <t>Энергосервисные услуги</t>
  </si>
  <si>
    <t>За медицинский осмотр</t>
  </si>
  <si>
    <t>За найм жилого помещения</t>
  </si>
  <si>
    <t>Приобретение цветов</t>
  </si>
  <si>
    <t>Заправка катриджей и ремонт оргтехники</t>
  </si>
  <si>
    <t xml:space="preserve">Оплата программных обновлений </t>
  </si>
  <si>
    <t>Техосмотр и страхование автомобильного транспорта и имущества</t>
  </si>
  <si>
    <t>Уличное освещение</t>
  </si>
  <si>
    <t>Оплата электроэнергии скважин</t>
  </si>
  <si>
    <t>Расходы на благоустройство и озеленения</t>
  </si>
  <si>
    <t>Уборка снега и ТБО</t>
  </si>
  <si>
    <t>Госэкспертиза проектных документаций и типовому проектированию</t>
  </si>
  <si>
    <t>Разработка генеральных планов, проектной и сметной документации</t>
  </si>
  <si>
    <t>Приобретение дезинфицирующих средств</t>
  </si>
  <si>
    <t>Издание местной газеты</t>
  </si>
  <si>
    <t>Возмещение морального вреда по решению судебных органов</t>
  </si>
  <si>
    <t>Выплата грантов и других премий</t>
  </si>
  <si>
    <t>Охрана образовательных организаций</t>
  </si>
  <si>
    <t>Оплата видеонаблюдения</t>
  </si>
  <si>
    <t>Подготовка опашки</t>
  </si>
  <si>
    <t>Транспортный налог</t>
  </si>
  <si>
    <t>Госпошлина,пени и штрафы по налогам</t>
  </si>
  <si>
    <t xml:space="preserve">Налог на имущество </t>
  </si>
  <si>
    <t xml:space="preserve">Земельный налог </t>
  </si>
  <si>
    <t>Плата за загрязнение окружающей среды</t>
  </si>
  <si>
    <t>Центра молодежных инициатив</t>
  </si>
  <si>
    <t xml:space="preserve"> </t>
  </si>
  <si>
    <t>Софинансирования программы "Обеспечение жильем молодых семей"</t>
  </si>
  <si>
    <t>Приобретение стройматериалов</t>
  </si>
  <si>
    <t>Техприсоединение домов для детей-сирот</t>
  </si>
  <si>
    <t>Договора на оказание прочих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</si>
</sst>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Layout" topLeftCell="A12" zoomScaleNormal="100" workbookViewId="0">
      <selection sqref="A1:D34"/>
    </sheetView>
  </sheetViews>
  <sheetFormatPr defaultRowHeight="15" x14ac:dyDescent="0.25"/>
  <cols>
    <col min="1" max="1" width="50.7109375" customWidth="1"/>
    <col min="4" max="4" width="10.85546875" customWidth="1"/>
  </cols>
  <sheetData>
    <row r="1" spans="1:4" ht="15" customHeight="1" x14ac:dyDescent="0.25">
      <c r="A1" s="66" t="s">
        <v>107</v>
      </c>
      <c r="B1" s="67"/>
      <c r="C1" s="67"/>
      <c r="D1" s="67"/>
    </row>
    <row r="2" spans="1:4" x14ac:dyDescent="0.25">
      <c r="A2" s="59" t="s">
        <v>0</v>
      </c>
      <c r="B2" s="59"/>
      <c r="C2" s="59"/>
      <c r="D2" s="59"/>
    </row>
    <row r="3" spans="1:4" x14ac:dyDescent="0.25">
      <c r="A3" s="20"/>
      <c r="B3" s="20"/>
      <c r="C3" s="20"/>
      <c r="D3" s="20"/>
    </row>
    <row r="4" spans="1:4" ht="18.75" customHeight="1" x14ac:dyDescent="0.25">
      <c r="A4" s="60" t="s">
        <v>1</v>
      </c>
      <c r="B4" s="62" t="s">
        <v>2</v>
      </c>
      <c r="C4" s="63"/>
      <c r="D4" s="64" t="s">
        <v>103</v>
      </c>
    </row>
    <row r="5" spans="1:4" x14ac:dyDescent="0.25">
      <c r="A5" s="61"/>
      <c r="B5" s="32">
        <v>2022</v>
      </c>
      <c r="C5" s="32">
        <v>2023</v>
      </c>
      <c r="D5" s="65"/>
    </row>
    <row r="6" spans="1:4" x14ac:dyDescent="0.25">
      <c r="A6" s="8" t="s">
        <v>3</v>
      </c>
      <c r="B6" s="9">
        <f>B7+B8+B9+B14+B18</f>
        <v>66366</v>
      </c>
      <c r="C6" s="9">
        <f>C7+C8+C9+C14+C18</f>
        <v>82572</v>
      </c>
      <c r="D6" s="10">
        <f>C6/B6</f>
        <v>1.2441913027755176</v>
      </c>
    </row>
    <row r="7" spans="1:4" x14ac:dyDescent="0.25">
      <c r="A7" s="2" t="s">
        <v>4</v>
      </c>
      <c r="B7" s="3">
        <v>50020</v>
      </c>
      <c r="C7" s="3">
        <v>63749</v>
      </c>
      <c r="D7" s="11">
        <f t="shared" ref="D7:D34" si="0">C7/B7</f>
        <v>1.2744702119152338</v>
      </c>
    </row>
    <row r="8" spans="1:4" x14ac:dyDescent="0.25">
      <c r="A8" s="2" t="s">
        <v>5</v>
      </c>
      <c r="B8" s="3">
        <v>4869</v>
      </c>
      <c r="C8" s="3">
        <v>5236</v>
      </c>
      <c r="D8" s="11">
        <f t="shared" si="0"/>
        <v>1.0753748202916409</v>
      </c>
    </row>
    <row r="9" spans="1:4" x14ac:dyDescent="0.25">
      <c r="A9" s="8" t="s">
        <v>6</v>
      </c>
      <c r="B9" s="9">
        <f>SUM(B10:B13)</f>
        <v>4690</v>
      </c>
      <c r="C9" s="9">
        <f>SUM(C10:C13)</f>
        <v>8361</v>
      </c>
      <c r="D9" s="10">
        <f t="shared" si="0"/>
        <v>1.78272921108742</v>
      </c>
    </row>
    <row r="10" spans="1:4" ht="15.75" customHeight="1" x14ac:dyDescent="0.25">
      <c r="A10" s="2" t="s">
        <v>7</v>
      </c>
      <c r="B10" s="41">
        <v>352</v>
      </c>
      <c r="C10" s="4">
        <v>268</v>
      </c>
      <c r="D10" s="11">
        <f t="shared" si="0"/>
        <v>0.76136363636363635</v>
      </c>
    </row>
    <row r="11" spans="1:4" ht="15.75" customHeight="1" x14ac:dyDescent="0.25">
      <c r="A11" s="25" t="s">
        <v>106</v>
      </c>
      <c r="B11" s="46">
        <v>4174</v>
      </c>
      <c r="C11" s="46">
        <v>7957</v>
      </c>
      <c r="D11" s="11">
        <f t="shared" si="0"/>
        <v>1.9063248682319118</v>
      </c>
    </row>
    <row r="12" spans="1:4" x14ac:dyDescent="0.25">
      <c r="A12" s="2" t="s">
        <v>8</v>
      </c>
      <c r="B12" s="3"/>
      <c r="C12" s="3"/>
      <c r="D12" s="11" t="e">
        <f t="shared" si="0"/>
        <v>#DIV/0!</v>
      </c>
    </row>
    <row r="13" spans="1:4" x14ac:dyDescent="0.25">
      <c r="A13" s="2" t="s">
        <v>9</v>
      </c>
      <c r="B13" s="41">
        <v>164</v>
      </c>
      <c r="C13" s="4">
        <v>136</v>
      </c>
      <c r="D13" s="11">
        <f t="shared" si="0"/>
        <v>0.82926829268292679</v>
      </c>
    </row>
    <row r="14" spans="1:4" x14ac:dyDescent="0.25">
      <c r="A14" s="8" t="s">
        <v>10</v>
      </c>
      <c r="B14" s="9">
        <f>B15+B16+B17</f>
        <v>3839</v>
      </c>
      <c r="C14" s="9">
        <f>C15+C16+C17</f>
        <v>2222</v>
      </c>
      <c r="D14" s="10">
        <f t="shared" si="0"/>
        <v>0.57879656160458448</v>
      </c>
    </row>
    <row r="15" spans="1:4" x14ac:dyDescent="0.25">
      <c r="A15" s="2" t="s">
        <v>11</v>
      </c>
      <c r="B15" s="3">
        <v>766</v>
      </c>
      <c r="C15" s="3">
        <v>724</v>
      </c>
      <c r="D15" s="11">
        <f t="shared" si="0"/>
        <v>0.94516971279373363</v>
      </c>
    </row>
    <row r="16" spans="1:4" x14ac:dyDescent="0.25">
      <c r="A16" s="2" t="s">
        <v>12</v>
      </c>
      <c r="B16" s="3">
        <v>1791</v>
      </c>
      <c r="C16" s="3">
        <v>688</v>
      </c>
      <c r="D16" s="11">
        <f t="shared" si="0"/>
        <v>0.38414293690675599</v>
      </c>
    </row>
    <row r="17" spans="1:4" x14ac:dyDescent="0.25">
      <c r="A17" s="2" t="s">
        <v>13</v>
      </c>
      <c r="B17" s="41">
        <v>1282</v>
      </c>
      <c r="C17" s="4">
        <v>810</v>
      </c>
      <c r="D17" s="11">
        <f t="shared" si="0"/>
        <v>0.6318252730109204</v>
      </c>
    </row>
    <row r="18" spans="1:4" x14ac:dyDescent="0.25">
      <c r="A18" s="8" t="s">
        <v>14</v>
      </c>
      <c r="B18" s="9">
        <f>B19</f>
        <v>2948</v>
      </c>
      <c r="C18" s="9">
        <f>C19</f>
        <v>3004</v>
      </c>
      <c r="D18" s="10">
        <f t="shared" si="0"/>
        <v>1.0189959294436906</v>
      </c>
    </row>
    <row r="19" spans="1:4" x14ac:dyDescent="0.25">
      <c r="A19" s="25" t="s">
        <v>99</v>
      </c>
      <c r="B19" s="3">
        <v>2948</v>
      </c>
      <c r="C19" s="3">
        <v>3004</v>
      </c>
      <c r="D19" s="11">
        <f t="shared" si="0"/>
        <v>1.0189959294436906</v>
      </c>
    </row>
    <row r="20" spans="1:4" x14ac:dyDescent="0.25">
      <c r="A20" s="8" t="s">
        <v>15</v>
      </c>
      <c r="B20" s="9">
        <f>B21+B24+B26+B28+B29</f>
        <v>4083</v>
      </c>
      <c r="C20" s="9">
        <f t="shared" ref="C20:D20" si="1">C21+C24+C26+C28+C29</f>
        <v>3954</v>
      </c>
      <c r="D20" s="9">
        <f t="shared" si="1"/>
        <v>5.3460242374022107</v>
      </c>
    </row>
    <row r="21" spans="1:4" x14ac:dyDescent="0.25">
      <c r="A21" s="8" t="s">
        <v>16</v>
      </c>
      <c r="B21" s="6">
        <f>B22+B23</f>
        <v>1611</v>
      </c>
      <c r="C21" s="6">
        <f>C22+C23</f>
        <v>1632</v>
      </c>
      <c r="D21" s="10">
        <f t="shared" si="0"/>
        <v>1.0130353817504656</v>
      </c>
    </row>
    <row r="22" spans="1:4" x14ac:dyDescent="0.25">
      <c r="A22" s="2" t="s">
        <v>17</v>
      </c>
      <c r="B22" s="3">
        <v>1300</v>
      </c>
      <c r="C22" s="3">
        <v>1251</v>
      </c>
      <c r="D22" s="11">
        <f t="shared" si="0"/>
        <v>0.96230769230769231</v>
      </c>
    </row>
    <row r="23" spans="1:4" x14ac:dyDescent="0.25">
      <c r="A23" s="2" t="s">
        <v>18</v>
      </c>
      <c r="B23" s="41">
        <v>311</v>
      </c>
      <c r="C23" s="4">
        <v>381</v>
      </c>
      <c r="D23" s="11">
        <f t="shared" si="0"/>
        <v>1.22508038585209</v>
      </c>
    </row>
    <row r="24" spans="1:4" x14ac:dyDescent="0.25">
      <c r="A24" s="24" t="s">
        <v>19</v>
      </c>
      <c r="B24" s="6">
        <f>B25</f>
        <v>1008</v>
      </c>
      <c r="C24" s="6">
        <f>C25</f>
        <v>688</v>
      </c>
      <c r="D24" s="10">
        <f t="shared" si="0"/>
        <v>0.68253968253968256</v>
      </c>
    </row>
    <row r="25" spans="1:4" x14ac:dyDescent="0.25">
      <c r="A25" s="14" t="s">
        <v>20</v>
      </c>
      <c r="B25" s="3">
        <v>1008</v>
      </c>
      <c r="C25" s="3">
        <v>688</v>
      </c>
      <c r="D25" s="11">
        <f t="shared" si="0"/>
        <v>0.68253968253968256</v>
      </c>
    </row>
    <row r="26" spans="1:4" ht="18" customHeight="1" x14ac:dyDescent="0.25">
      <c r="A26" s="24" t="s">
        <v>84</v>
      </c>
      <c r="B26" s="6">
        <f>B27</f>
        <v>132</v>
      </c>
      <c r="C26" s="6">
        <f>C27</f>
        <v>178</v>
      </c>
      <c r="D26" s="10">
        <f t="shared" si="0"/>
        <v>1.3484848484848484</v>
      </c>
    </row>
    <row r="27" spans="1:4" x14ac:dyDescent="0.25">
      <c r="A27" s="2" t="s">
        <v>21</v>
      </c>
      <c r="B27" s="41">
        <v>132</v>
      </c>
      <c r="C27" s="4">
        <v>178</v>
      </c>
      <c r="D27" s="11">
        <f t="shared" si="0"/>
        <v>1.3484848484848484</v>
      </c>
    </row>
    <row r="28" spans="1:4" ht="17.25" customHeight="1" x14ac:dyDescent="0.25">
      <c r="A28" s="2" t="s">
        <v>22</v>
      </c>
      <c r="B28" s="41">
        <v>1059</v>
      </c>
      <c r="C28" s="4">
        <v>1115</v>
      </c>
      <c r="D28" s="11">
        <f t="shared" si="0"/>
        <v>1.052880075542965</v>
      </c>
    </row>
    <row r="29" spans="1:4" x14ac:dyDescent="0.25">
      <c r="A29" s="2" t="s">
        <v>23</v>
      </c>
      <c r="B29" s="3">
        <v>273</v>
      </c>
      <c r="C29" s="3">
        <v>341</v>
      </c>
      <c r="D29" s="11">
        <f t="shared" si="0"/>
        <v>1.2490842490842491</v>
      </c>
    </row>
    <row r="30" spans="1:4" x14ac:dyDescent="0.25">
      <c r="A30" s="17" t="s">
        <v>83</v>
      </c>
      <c r="B30" s="41">
        <v>84</v>
      </c>
      <c r="C30" s="4">
        <v>281</v>
      </c>
      <c r="D30" s="11">
        <f t="shared" si="0"/>
        <v>3.3452380952380953</v>
      </c>
    </row>
    <row r="31" spans="1:4" x14ac:dyDescent="0.25">
      <c r="A31" s="23" t="s">
        <v>24</v>
      </c>
      <c r="B31" s="9">
        <f>B6+B20</f>
        <v>70449</v>
      </c>
      <c r="C31" s="9">
        <f>C6+C20</f>
        <v>86526</v>
      </c>
      <c r="D31" s="10">
        <f t="shared" si="0"/>
        <v>1.22820763956905</v>
      </c>
    </row>
    <row r="32" spans="1:4" x14ac:dyDescent="0.25">
      <c r="A32" s="2" t="s">
        <v>25</v>
      </c>
      <c r="B32" s="4"/>
      <c r="C32" s="4"/>
      <c r="D32" s="10"/>
    </row>
    <row r="33" spans="1:4" x14ac:dyDescent="0.25">
      <c r="A33" s="2" t="s">
        <v>26</v>
      </c>
      <c r="B33" s="3">
        <v>66126</v>
      </c>
      <c r="C33" s="3">
        <v>82103</v>
      </c>
      <c r="D33" s="11">
        <f t="shared" si="0"/>
        <v>1.2416144935426308</v>
      </c>
    </row>
    <row r="34" spans="1:4" x14ac:dyDescent="0.25">
      <c r="A34" s="2" t="s">
        <v>27</v>
      </c>
      <c r="B34" s="3">
        <f>B31-B33</f>
        <v>4323</v>
      </c>
      <c r="C34" s="3">
        <f>C31-C33</f>
        <v>4423</v>
      </c>
      <c r="D34" s="11">
        <f t="shared" si="0"/>
        <v>1.0231320842007865</v>
      </c>
    </row>
  </sheetData>
  <mergeCells count="5">
    <mergeCell ref="A2:D2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view="pageLayout" topLeftCell="A10" zoomScaleNormal="100" workbookViewId="0">
      <selection activeCell="M23" sqref="M23"/>
    </sheetView>
  </sheetViews>
  <sheetFormatPr defaultRowHeight="15" x14ac:dyDescent="0.25"/>
  <cols>
    <col min="1" max="1" width="22.5703125" customWidth="1"/>
    <col min="2" max="2" width="9.140625" customWidth="1"/>
    <col min="3" max="3" width="8" customWidth="1"/>
    <col min="4" max="4" width="9.140625" customWidth="1"/>
    <col min="5" max="5" width="7.140625" customWidth="1"/>
    <col min="6" max="6" width="7.85546875" customWidth="1"/>
    <col min="7" max="7" width="7.42578125" customWidth="1"/>
    <col min="8" max="8" width="7.85546875" customWidth="1"/>
    <col min="9" max="9" width="8.28515625" customWidth="1"/>
    <col min="10" max="11" width="8.7109375" customWidth="1"/>
    <col min="12" max="12" width="8.140625" customWidth="1"/>
    <col min="14" max="14" width="7.28515625" customWidth="1"/>
    <col min="15" max="15" width="8" customWidth="1"/>
    <col min="16" max="16" width="7.85546875" customWidth="1"/>
    <col min="17" max="18" width="8" customWidth="1"/>
    <col min="19" max="19" width="8.140625" customWidth="1"/>
    <col min="20" max="20" width="7.140625" customWidth="1"/>
  </cols>
  <sheetData>
    <row r="1" spans="1:22" x14ac:dyDescent="0.25">
      <c r="A1" s="5" t="s">
        <v>159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7"/>
      <c r="O1" s="5"/>
      <c r="P1" s="39" t="s">
        <v>108</v>
      </c>
      <c r="Q1" s="5"/>
      <c r="R1" s="5"/>
      <c r="S1" s="5"/>
      <c r="T1" s="5"/>
    </row>
    <row r="2" spans="1:22" x14ac:dyDescent="0.25">
      <c r="A2" s="53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2" x14ac:dyDescent="0.25">
      <c r="A3" s="74" t="s">
        <v>29</v>
      </c>
      <c r="B3" s="75" t="s">
        <v>105</v>
      </c>
      <c r="C3" s="62" t="s">
        <v>30</v>
      </c>
      <c r="D3" s="76"/>
      <c r="E3" s="76"/>
      <c r="F3" s="76"/>
      <c r="G3" s="76"/>
      <c r="H3" s="76"/>
      <c r="I3" s="76"/>
      <c r="J3" s="63"/>
      <c r="K3" s="75" t="s">
        <v>111</v>
      </c>
      <c r="L3" s="77" t="s">
        <v>30</v>
      </c>
      <c r="M3" s="78"/>
      <c r="N3" s="78"/>
      <c r="O3" s="78"/>
      <c r="P3" s="78"/>
      <c r="Q3" s="78"/>
      <c r="R3" s="78"/>
      <c r="S3" s="79"/>
      <c r="T3" s="71" t="s">
        <v>100</v>
      </c>
      <c r="U3" s="1"/>
      <c r="V3" s="1"/>
    </row>
    <row r="4" spans="1:22" x14ac:dyDescent="0.25">
      <c r="A4" s="74"/>
      <c r="B4" s="75"/>
      <c r="C4" s="80" t="s">
        <v>31</v>
      </c>
      <c r="D4" s="80" t="s">
        <v>32</v>
      </c>
      <c r="E4" s="80" t="s">
        <v>33</v>
      </c>
      <c r="F4" s="80" t="s">
        <v>34</v>
      </c>
      <c r="G4" s="68" t="s">
        <v>91</v>
      </c>
      <c r="H4" s="69"/>
      <c r="I4" s="70"/>
      <c r="J4" s="80" t="s">
        <v>35</v>
      </c>
      <c r="K4" s="75"/>
      <c r="L4" s="80" t="s">
        <v>31</v>
      </c>
      <c r="M4" s="80" t="s">
        <v>32</v>
      </c>
      <c r="N4" s="80" t="s">
        <v>33</v>
      </c>
      <c r="O4" s="80" t="s">
        <v>34</v>
      </c>
      <c r="P4" s="68" t="s">
        <v>91</v>
      </c>
      <c r="Q4" s="69"/>
      <c r="R4" s="70"/>
      <c r="S4" s="80" t="s">
        <v>35</v>
      </c>
      <c r="T4" s="72"/>
      <c r="U4" s="30"/>
      <c r="V4" s="30"/>
    </row>
    <row r="5" spans="1:22" ht="75.75" customHeight="1" x14ac:dyDescent="0.25">
      <c r="A5" s="74"/>
      <c r="B5" s="75"/>
      <c r="C5" s="81"/>
      <c r="D5" s="81"/>
      <c r="E5" s="81"/>
      <c r="F5" s="81"/>
      <c r="G5" s="35" t="s">
        <v>96</v>
      </c>
      <c r="H5" s="35" t="s">
        <v>97</v>
      </c>
      <c r="I5" s="35" t="s">
        <v>55</v>
      </c>
      <c r="J5" s="81"/>
      <c r="K5" s="75"/>
      <c r="L5" s="81"/>
      <c r="M5" s="81"/>
      <c r="N5" s="81"/>
      <c r="O5" s="81"/>
      <c r="P5" s="35" t="s">
        <v>96</v>
      </c>
      <c r="Q5" s="35" t="s">
        <v>97</v>
      </c>
      <c r="R5" s="35" t="s">
        <v>55</v>
      </c>
      <c r="S5" s="81"/>
      <c r="T5" s="73"/>
      <c r="U5" s="1"/>
      <c r="V5" s="1"/>
    </row>
    <row r="6" spans="1:22" ht="21" customHeight="1" x14ac:dyDescent="0.25">
      <c r="A6" s="33" t="s">
        <v>88</v>
      </c>
      <c r="B6" s="6">
        <f>C6+D6+E6+F6+J6</f>
        <v>1199666</v>
      </c>
      <c r="C6" s="6">
        <f>C7+C8</f>
        <v>601033</v>
      </c>
      <c r="D6" s="6">
        <f t="shared" ref="D6:L6" si="0">D7+D8</f>
        <v>194756</v>
      </c>
      <c r="E6" s="6">
        <f t="shared" si="0"/>
        <v>2586</v>
      </c>
      <c r="F6" s="6">
        <f t="shared" si="0"/>
        <v>37816</v>
      </c>
      <c r="G6" s="6">
        <f t="shared" ref="G6" si="1">G7+G8</f>
        <v>5196</v>
      </c>
      <c r="H6" s="6">
        <f t="shared" ref="H6" si="2">H7+H8</f>
        <v>8189</v>
      </c>
      <c r="I6" s="6">
        <f t="shared" ref="I6" si="3">I7+I8</f>
        <v>24431</v>
      </c>
      <c r="J6" s="6">
        <f t="shared" si="0"/>
        <v>363475</v>
      </c>
      <c r="K6" s="6">
        <f>L6+M6+N6+O6+S6</f>
        <v>1112071</v>
      </c>
      <c r="L6" s="6">
        <f t="shared" si="0"/>
        <v>656309</v>
      </c>
      <c r="M6" s="6">
        <f t="shared" ref="M6" si="4">M7+M8</f>
        <v>174949</v>
      </c>
      <c r="N6" s="6">
        <f t="shared" ref="N6" si="5">N7+N8</f>
        <v>2525</v>
      </c>
      <c r="O6" s="6">
        <f t="shared" ref="O6" si="6">O7+O8</f>
        <v>46323</v>
      </c>
      <c r="P6" s="6">
        <f t="shared" ref="P6" si="7">P7+P8</f>
        <v>6403</v>
      </c>
      <c r="Q6" s="6">
        <f t="shared" ref="Q6" si="8">Q7+Q8</f>
        <v>11784</v>
      </c>
      <c r="R6" s="6">
        <f t="shared" ref="R6" si="9">R7+R8</f>
        <v>28136</v>
      </c>
      <c r="S6" s="6">
        <f t="shared" ref="S6" si="10">S7+S8</f>
        <v>231965</v>
      </c>
      <c r="T6" s="26">
        <f t="shared" ref="T6:T10" si="11">K6/B6</f>
        <v>0.92698384383653454</v>
      </c>
      <c r="U6" s="30"/>
      <c r="V6" s="30"/>
    </row>
    <row r="7" spans="1:22" ht="19.5" customHeight="1" x14ac:dyDescent="0.25">
      <c r="A7" s="34" t="s">
        <v>89</v>
      </c>
      <c r="B7" s="6">
        <f t="shared" ref="B7:B20" si="12">C7+D7+E7+F7+J7</f>
        <v>1134986</v>
      </c>
      <c r="C7" s="41">
        <v>598320</v>
      </c>
      <c r="D7" s="41">
        <v>193821</v>
      </c>
      <c r="E7" s="41">
        <v>867</v>
      </c>
      <c r="F7" s="41">
        <f>SUM(G7:I7)</f>
        <v>26198</v>
      </c>
      <c r="G7" s="41">
        <v>2411</v>
      </c>
      <c r="H7" s="41"/>
      <c r="I7" s="41">
        <v>23787</v>
      </c>
      <c r="J7" s="41">
        <v>315780</v>
      </c>
      <c r="K7" s="6">
        <f>L7+M7+N7+O7+S7</f>
        <v>1030963</v>
      </c>
      <c r="L7" s="4">
        <v>650214</v>
      </c>
      <c r="M7" s="4">
        <v>170045</v>
      </c>
      <c r="N7" s="4">
        <v>948</v>
      </c>
      <c r="O7" s="4">
        <f>SUM(P7:R7)</f>
        <v>30584</v>
      </c>
      <c r="P7" s="4">
        <v>2447</v>
      </c>
      <c r="Q7" s="4">
        <v>400</v>
      </c>
      <c r="R7" s="4">
        <v>27737</v>
      </c>
      <c r="S7" s="4">
        <v>179172</v>
      </c>
      <c r="T7" s="26">
        <f t="shared" si="11"/>
        <v>0.90834864923443992</v>
      </c>
      <c r="U7" s="30"/>
      <c r="V7" s="30"/>
    </row>
    <row r="8" spans="1:22" ht="18.75" customHeight="1" x14ac:dyDescent="0.25">
      <c r="A8" s="34" t="s">
        <v>90</v>
      </c>
      <c r="B8" s="6">
        <f t="shared" si="12"/>
        <v>64680</v>
      </c>
      <c r="C8" s="41">
        <v>2713</v>
      </c>
      <c r="D8" s="41">
        <v>935</v>
      </c>
      <c r="E8" s="41">
        <v>1719</v>
      </c>
      <c r="F8" s="46">
        <f>SUM(G8:I8)</f>
        <v>11618</v>
      </c>
      <c r="G8" s="41">
        <v>2785</v>
      </c>
      <c r="H8" s="41">
        <v>8189</v>
      </c>
      <c r="I8" s="41">
        <v>644</v>
      </c>
      <c r="J8" s="41">
        <v>47695</v>
      </c>
      <c r="K8" s="6">
        <f t="shared" ref="K8:K20" si="13">L8+M8+N8+O8+S8</f>
        <v>81108</v>
      </c>
      <c r="L8" s="4">
        <v>6095</v>
      </c>
      <c r="M8" s="4">
        <v>4904</v>
      </c>
      <c r="N8" s="4">
        <v>1577</v>
      </c>
      <c r="O8" s="46">
        <f>SUM(P8:R8)</f>
        <v>15739</v>
      </c>
      <c r="P8" s="4">
        <v>3956</v>
      </c>
      <c r="Q8" s="4">
        <v>11384</v>
      </c>
      <c r="R8" s="4">
        <v>399</v>
      </c>
      <c r="S8" s="4">
        <v>52793</v>
      </c>
      <c r="T8" s="26">
        <f t="shared" si="11"/>
        <v>1.2539888682745826</v>
      </c>
      <c r="U8" s="30"/>
      <c r="V8" s="30"/>
    </row>
    <row r="9" spans="1:22" ht="31.5" customHeight="1" x14ac:dyDescent="0.25">
      <c r="A9" s="37" t="s">
        <v>98</v>
      </c>
      <c r="B9" s="42">
        <f>B8/B6%</f>
        <v>5.3915006343432257</v>
      </c>
      <c r="C9" s="42">
        <f t="shared" ref="C9:J9" si="14">C8/C6%</f>
        <v>0.45138952436887825</v>
      </c>
      <c r="D9" s="42">
        <f t="shared" si="14"/>
        <v>0.4800879048655754</v>
      </c>
      <c r="E9" s="42">
        <f t="shared" si="14"/>
        <v>66.473317865429237</v>
      </c>
      <c r="F9" s="42">
        <f t="shared" si="14"/>
        <v>30.722445525703403</v>
      </c>
      <c r="G9" s="42">
        <f t="shared" si="14"/>
        <v>53.598922247882989</v>
      </c>
      <c r="H9" s="42">
        <f t="shared" si="14"/>
        <v>100</v>
      </c>
      <c r="I9" s="42">
        <f t="shared" si="14"/>
        <v>2.6359952519340184</v>
      </c>
      <c r="J9" s="42">
        <f t="shared" si="14"/>
        <v>13.121947864364811</v>
      </c>
      <c r="K9" s="42">
        <f>K8/K6%</f>
        <v>7.293419215140041</v>
      </c>
      <c r="L9" s="45">
        <f t="shared" ref="L9:S9" si="15">L8/L6%</f>
        <v>0.92867841215037428</v>
      </c>
      <c r="M9" s="42">
        <f t="shared" si="15"/>
        <v>2.8031026184773848</v>
      </c>
      <c r="N9" s="42">
        <f t="shared" si="15"/>
        <v>62.455445544554458</v>
      </c>
      <c r="O9" s="42">
        <f t="shared" si="15"/>
        <v>33.976642272737081</v>
      </c>
      <c r="P9" s="42">
        <f t="shared" si="15"/>
        <v>61.783538966109631</v>
      </c>
      <c r="Q9" s="42">
        <f t="shared" si="15"/>
        <v>96.605566870332652</v>
      </c>
      <c r="R9" s="42">
        <f t="shared" si="15"/>
        <v>1.4181120272959908</v>
      </c>
      <c r="S9" s="42">
        <f t="shared" si="15"/>
        <v>22.759036923673829</v>
      </c>
      <c r="T9" s="26"/>
      <c r="U9" s="36"/>
      <c r="V9" s="36"/>
    </row>
    <row r="10" spans="1:22" ht="18.75" customHeight="1" x14ac:dyDescent="0.25">
      <c r="A10" s="33" t="s">
        <v>92</v>
      </c>
      <c r="B10" s="6">
        <f t="shared" si="12"/>
        <v>1197602</v>
      </c>
      <c r="C10" s="6">
        <f>C11+C12+C13+C14+C15+C16+C17+C18+C19+C20</f>
        <v>601033</v>
      </c>
      <c r="D10" s="6">
        <f t="shared" ref="D10:L10" si="16">D11+D12+D13+D14+D15+D16+D17+D18+D19+D20</f>
        <v>194758</v>
      </c>
      <c r="E10" s="6">
        <f t="shared" si="16"/>
        <v>2530</v>
      </c>
      <c r="F10" s="6">
        <f t="shared" si="16"/>
        <v>36851</v>
      </c>
      <c r="G10" s="6">
        <f t="shared" si="16"/>
        <v>5157</v>
      </c>
      <c r="H10" s="6">
        <f t="shared" si="16"/>
        <v>7263</v>
      </c>
      <c r="I10" s="6">
        <f t="shared" si="16"/>
        <v>24431</v>
      </c>
      <c r="J10" s="6">
        <f t="shared" si="16"/>
        <v>362430</v>
      </c>
      <c r="K10" s="6">
        <f t="shared" si="13"/>
        <v>1112075</v>
      </c>
      <c r="L10" s="6">
        <f t="shared" si="16"/>
        <v>656310</v>
      </c>
      <c r="M10" s="6">
        <f t="shared" ref="M10" si="17">M11+M12+M13+M14+M15+M16+M17+M18+M19+M20</f>
        <v>174950</v>
      </c>
      <c r="N10" s="6">
        <f t="shared" ref="N10" si="18">N11+N12+N13+N14+N15+N16+N17+N18+N19+N20</f>
        <v>2527</v>
      </c>
      <c r="O10" s="6">
        <f t="shared" ref="O10" si="19">O11+O12+O13+O14+O15+O16+O17+O18+O19+O20</f>
        <v>46323</v>
      </c>
      <c r="P10" s="6">
        <f t="shared" ref="P10" si="20">P11+P12+P13+P14+P15+P16+P17+P18+P19+P20</f>
        <v>6403</v>
      </c>
      <c r="Q10" s="6">
        <f t="shared" ref="Q10" si="21">Q11+Q12+Q13+Q14+Q15+Q16+Q17+Q18+Q19+Q20</f>
        <v>11784</v>
      </c>
      <c r="R10" s="6">
        <f t="shared" ref="R10" si="22">R11+R12+R13+R14+R15+R16+R17+R18+R19+R20</f>
        <v>28136</v>
      </c>
      <c r="S10" s="6">
        <f t="shared" ref="S10" si="23">S11+S12+S13+S14+S15+S16+S17+S18+S19+S20</f>
        <v>231965</v>
      </c>
      <c r="T10" s="26">
        <f t="shared" si="11"/>
        <v>0.92858478860255744</v>
      </c>
      <c r="U10" s="31"/>
      <c r="V10" s="31"/>
    </row>
    <row r="11" spans="1:22" ht="33" customHeight="1" x14ac:dyDescent="0.25">
      <c r="A11" s="34" t="s">
        <v>36</v>
      </c>
      <c r="B11" s="6">
        <f t="shared" si="12"/>
        <v>85400</v>
      </c>
      <c r="C11" s="41">
        <v>49079</v>
      </c>
      <c r="D11" s="41">
        <v>15376</v>
      </c>
      <c r="E11" s="41">
        <v>1316</v>
      </c>
      <c r="F11" s="46">
        <f>SUM(G11:I11)</f>
        <v>4032</v>
      </c>
      <c r="G11" s="41">
        <v>380</v>
      </c>
      <c r="H11" s="41">
        <v>1434</v>
      </c>
      <c r="I11" s="41">
        <v>2218</v>
      </c>
      <c r="J11" s="41">
        <v>15597</v>
      </c>
      <c r="K11" s="6">
        <f t="shared" si="13"/>
        <v>88119</v>
      </c>
      <c r="L11" s="4">
        <v>50412</v>
      </c>
      <c r="M11" s="4">
        <v>15449</v>
      </c>
      <c r="N11" s="4">
        <v>1765</v>
      </c>
      <c r="O11" s="46">
        <f>SUM(P11:R11)</f>
        <v>4915</v>
      </c>
      <c r="P11" s="4">
        <v>559</v>
      </c>
      <c r="Q11" s="4">
        <v>801</v>
      </c>
      <c r="R11" s="4">
        <v>3555</v>
      </c>
      <c r="S11" s="4">
        <v>15578</v>
      </c>
      <c r="T11" s="26">
        <f t="shared" ref="T11:T20" si="24">K11/B11</f>
        <v>1.0318384074941451</v>
      </c>
      <c r="U11" s="1"/>
      <c r="V11" s="1"/>
    </row>
    <row r="12" spans="1:22" x14ac:dyDescent="0.25">
      <c r="A12" s="34" t="s">
        <v>37</v>
      </c>
      <c r="B12" s="6">
        <f t="shared" si="12"/>
        <v>1344</v>
      </c>
      <c r="C12" s="41">
        <v>1032</v>
      </c>
      <c r="D12" s="41">
        <v>312</v>
      </c>
      <c r="E12" s="41"/>
      <c r="F12" s="46">
        <f t="shared" ref="F12:F20" si="25">SUM(G12:I12)</f>
        <v>0</v>
      </c>
      <c r="G12" s="41"/>
      <c r="H12" s="41"/>
      <c r="I12" s="41"/>
      <c r="J12" s="41"/>
      <c r="K12" s="6">
        <f t="shared" si="13"/>
        <v>2712</v>
      </c>
      <c r="L12" s="4">
        <v>1079</v>
      </c>
      <c r="M12" s="4">
        <v>326</v>
      </c>
      <c r="N12" s="4"/>
      <c r="O12" s="46">
        <f t="shared" ref="O12:O20" si="26">SUM(P12:R12)</f>
        <v>0</v>
      </c>
      <c r="P12" s="4"/>
      <c r="Q12" s="4"/>
      <c r="R12" s="4"/>
      <c r="S12" s="4">
        <v>1307</v>
      </c>
      <c r="T12" s="26">
        <f t="shared" si="24"/>
        <v>2.0178571428571428</v>
      </c>
      <c r="U12" s="1"/>
      <c r="V12" s="1"/>
    </row>
    <row r="13" spans="1:22" ht="43.5" customHeight="1" x14ac:dyDescent="0.25">
      <c r="A13" s="37" t="s">
        <v>38</v>
      </c>
      <c r="B13" s="6">
        <f t="shared" si="12"/>
        <v>2367</v>
      </c>
      <c r="C13" s="41">
        <v>1602</v>
      </c>
      <c r="D13" s="41">
        <v>461</v>
      </c>
      <c r="E13" s="41">
        <v>64</v>
      </c>
      <c r="F13" s="46">
        <f t="shared" si="25"/>
        <v>0</v>
      </c>
      <c r="G13" s="41"/>
      <c r="H13" s="41"/>
      <c r="I13" s="41"/>
      <c r="J13" s="41">
        <v>240</v>
      </c>
      <c r="K13" s="6">
        <f t="shared" si="13"/>
        <v>3727</v>
      </c>
      <c r="L13" s="4">
        <v>1785</v>
      </c>
      <c r="M13" s="4">
        <v>637</v>
      </c>
      <c r="N13" s="4">
        <v>60</v>
      </c>
      <c r="O13" s="46">
        <f t="shared" si="26"/>
        <v>0</v>
      </c>
      <c r="P13" s="4"/>
      <c r="Q13" s="4"/>
      <c r="R13" s="4"/>
      <c r="S13" s="4">
        <v>1245</v>
      </c>
      <c r="T13" s="26">
        <f t="shared" si="24"/>
        <v>1.5745669623996621</v>
      </c>
      <c r="U13" s="1"/>
      <c r="V13" s="1"/>
    </row>
    <row r="14" spans="1:22" ht="19.5" customHeight="1" x14ac:dyDescent="0.25">
      <c r="A14" s="38" t="s">
        <v>39</v>
      </c>
      <c r="B14" s="6">
        <f t="shared" si="12"/>
        <v>47816</v>
      </c>
      <c r="C14" s="41">
        <v>3035</v>
      </c>
      <c r="D14" s="41">
        <v>956</v>
      </c>
      <c r="E14" s="41">
        <v>92</v>
      </c>
      <c r="F14" s="46">
        <f t="shared" si="25"/>
        <v>0</v>
      </c>
      <c r="G14" s="41"/>
      <c r="H14" s="41"/>
      <c r="I14" s="41"/>
      <c r="J14" s="41">
        <v>43733</v>
      </c>
      <c r="K14" s="6">
        <f t="shared" si="13"/>
        <v>27634</v>
      </c>
      <c r="L14" s="4">
        <v>3297</v>
      </c>
      <c r="M14" s="4">
        <v>979</v>
      </c>
      <c r="N14" s="4">
        <v>77</v>
      </c>
      <c r="O14" s="46">
        <f t="shared" si="26"/>
        <v>722</v>
      </c>
      <c r="P14" s="4"/>
      <c r="Q14" s="4">
        <v>722</v>
      </c>
      <c r="R14" s="4"/>
      <c r="S14" s="4">
        <v>22559</v>
      </c>
      <c r="T14" s="26">
        <f t="shared" si="24"/>
        <v>0.57792370754559141</v>
      </c>
      <c r="U14" s="1"/>
      <c r="V14" s="1"/>
    </row>
    <row r="15" spans="1:22" ht="29.25" customHeight="1" x14ac:dyDescent="0.25">
      <c r="A15" s="38" t="s">
        <v>40</v>
      </c>
      <c r="B15" s="6">
        <f t="shared" si="12"/>
        <v>8858</v>
      </c>
      <c r="C15" s="41"/>
      <c r="D15" s="41"/>
      <c r="E15" s="41"/>
      <c r="F15" s="46">
        <f t="shared" si="25"/>
        <v>0</v>
      </c>
      <c r="G15" s="41"/>
      <c r="H15" s="41"/>
      <c r="I15" s="41"/>
      <c r="J15" s="41">
        <v>8858</v>
      </c>
      <c r="K15" s="6">
        <f t="shared" si="13"/>
        <v>13994</v>
      </c>
      <c r="L15" s="4"/>
      <c r="M15" s="4"/>
      <c r="N15" s="4"/>
      <c r="O15" s="46"/>
      <c r="P15" s="4"/>
      <c r="Q15" s="4"/>
      <c r="R15" s="4"/>
      <c r="S15" s="4">
        <v>13994</v>
      </c>
      <c r="T15" s="26">
        <f t="shared" si="24"/>
        <v>1.579814856626778</v>
      </c>
      <c r="U15" s="1"/>
      <c r="V15" s="1"/>
    </row>
    <row r="16" spans="1:22" ht="16.5" customHeight="1" x14ac:dyDescent="0.25">
      <c r="A16" s="34" t="s">
        <v>41</v>
      </c>
      <c r="B16" s="6">
        <f t="shared" si="12"/>
        <v>701332</v>
      </c>
      <c r="C16" s="41">
        <v>477173</v>
      </c>
      <c r="D16" s="41">
        <v>156134</v>
      </c>
      <c r="E16" s="41">
        <v>293</v>
      </c>
      <c r="F16" s="46">
        <f t="shared" si="25"/>
        <v>26128</v>
      </c>
      <c r="G16" s="41">
        <v>3855</v>
      </c>
      <c r="H16" s="41">
        <v>4494</v>
      </c>
      <c r="I16" s="41">
        <v>17779</v>
      </c>
      <c r="J16" s="41">
        <v>41604</v>
      </c>
      <c r="K16" s="6">
        <f t="shared" si="13"/>
        <v>733112</v>
      </c>
      <c r="L16" s="46">
        <v>525277</v>
      </c>
      <c r="M16" s="46">
        <v>137349</v>
      </c>
      <c r="N16" s="46">
        <v>413</v>
      </c>
      <c r="O16" s="46">
        <f t="shared" ref="O16:O17" si="27">SUM(P16:R16)</f>
        <v>32261</v>
      </c>
      <c r="P16" s="46">
        <v>4675</v>
      </c>
      <c r="Q16" s="46">
        <v>8601</v>
      </c>
      <c r="R16" s="46">
        <v>18985</v>
      </c>
      <c r="S16" s="46">
        <v>37812</v>
      </c>
      <c r="T16" s="26">
        <f t="shared" si="24"/>
        <v>1.0453137743607877</v>
      </c>
      <c r="U16" s="1"/>
      <c r="V16" s="1"/>
    </row>
    <row r="17" spans="1:22" ht="23.25" customHeight="1" x14ac:dyDescent="0.25">
      <c r="A17" s="37" t="s">
        <v>42</v>
      </c>
      <c r="B17" s="6">
        <f t="shared" si="12"/>
        <v>96680</v>
      </c>
      <c r="C17" s="41">
        <v>65492</v>
      </c>
      <c r="D17" s="41">
        <v>20383</v>
      </c>
      <c r="E17" s="41">
        <v>607</v>
      </c>
      <c r="F17" s="46">
        <f t="shared" si="25"/>
        <v>6691</v>
      </c>
      <c r="G17" s="41">
        <v>922</v>
      </c>
      <c r="H17" s="41">
        <v>1335</v>
      </c>
      <c r="I17" s="41">
        <v>4434</v>
      </c>
      <c r="J17" s="41">
        <v>3507</v>
      </c>
      <c r="K17" s="6">
        <f t="shared" si="13"/>
        <v>112428</v>
      </c>
      <c r="L17" s="46">
        <v>71173</v>
      </c>
      <c r="M17" s="46">
        <v>19186</v>
      </c>
      <c r="N17" s="46">
        <v>39</v>
      </c>
      <c r="O17" s="46">
        <f t="shared" si="27"/>
        <v>8425</v>
      </c>
      <c r="P17" s="46">
        <v>1169</v>
      </c>
      <c r="Q17" s="46">
        <v>1660</v>
      </c>
      <c r="R17" s="46">
        <v>5596</v>
      </c>
      <c r="S17" s="46">
        <v>13605</v>
      </c>
      <c r="T17" s="26">
        <f t="shared" si="24"/>
        <v>1.1628878775341331</v>
      </c>
      <c r="U17" s="1"/>
      <c r="V17" s="1"/>
    </row>
    <row r="18" spans="1:22" ht="18" customHeight="1" x14ac:dyDescent="0.25">
      <c r="A18" s="34" t="s">
        <v>43</v>
      </c>
      <c r="B18" s="6">
        <f t="shared" si="12"/>
        <v>252959</v>
      </c>
      <c r="C18" s="41">
        <v>3620</v>
      </c>
      <c r="D18" s="41">
        <v>1136</v>
      </c>
      <c r="E18" s="41">
        <v>158</v>
      </c>
      <c r="F18" s="46">
        <f t="shared" si="25"/>
        <v>0</v>
      </c>
      <c r="G18" s="41"/>
      <c r="H18" s="41"/>
      <c r="I18" s="41"/>
      <c r="J18" s="41">
        <v>248045</v>
      </c>
      <c r="K18" s="6">
        <f t="shared" si="13"/>
        <v>129610</v>
      </c>
      <c r="L18" s="46">
        <v>3287</v>
      </c>
      <c r="M18" s="46">
        <v>1024</v>
      </c>
      <c r="N18" s="46">
        <v>173</v>
      </c>
      <c r="O18" s="46"/>
      <c r="P18" s="46"/>
      <c r="Q18" s="46"/>
      <c r="R18" s="46"/>
      <c r="S18" s="46">
        <v>125126</v>
      </c>
      <c r="T18" s="26">
        <f t="shared" si="24"/>
        <v>0.51237552330614844</v>
      </c>
      <c r="U18" s="1"/>
      <c r="V18" s="1"/>
    </row>
    <row r="19" spans="1:22" ht="21" customHeight="1" x14ac:dyDescent="0.25">
      <c r="A19" s="37" t="s">
        <v>44</v>
      </c>
      <c r="B19" s="6">
        <f t="shared" si="12"/>
        <v>529</v>
      </c>
      <c r="C19" s="41"/>
      <c r="D19" s="41"/>
      <c r="E19" s="41"/>
      <c r="F19" s="46">
        <f t="shared" si="25"/>
        <v>0</v>
      </c>
      <c r="G19" s="41"/>
      <c r="H19" s="41"/>
      <c r="I19" s="41"/>
      <c r="J19" s="41">
        <v>529</v>
      </c>
      <c r="K19" s="6">
        <f t="shared" si="13"/>
        <v>554</v>
      </c>
      <c r="L19" s="4"/>
      <c r="M19" s="4"/>
      <c r="N19" s="4"/>
      <c r="O19" s="46"/>
      <c r="P19" s="4"/>
      <c r="Q19" s="4"/>
      <c r="R19" s="4"/>
      <c r="S19" s="4">
        <v>554</v>
      </c>
      <c r="T19" s="26">
        <f t="shared" si="24"/>
        <v>1.0472589792060492</v>
      </c>
      <c r="U19" s="1"/>
      <c r="V19" s="1"/>
    </row>
    <row r="20" spans="1:22" ht="27" customHeight="1" x14ac:dyDescent="0.25">
      <c r="A20" s="37" t="s">
        <v>45</v>
      </c>
      <c r="B20" s="6">
        <f t="shared" si="12"/>
        <v>317</v>
      </c>
      <c r="C20" s="41"/>
      <c r="D20" s="41"/>
      <c r="E20" s="41"/>
      <c r="F20" s="46">
        <f t="shared" si="25"/>
        <v>0</v>
      </c>
      <c r="G20" s="41"/>
      <c r="H20" s="41"/>
      <c r="I20" s="41"/>
      <c r="J20" s="41">
        <v>317</v>
      </c>
      <c r="K20" s="6">
        <f t="shared" si="13"/>
        <v>185</v>
      </c>
      <c r="L20" s="4"/>
      <c r="M20" s="4"/>
      <c r="N20" s="4"/>
      <c r="O20" s="46">
        <f t="shared" si="26"/>
        <v>0</v>
      </c>
      <c r="P20" s="4"/>
      <c r="Q20" s="4"/>
      <c r="R20" s="4"/>
      <c r="S20" s="4">
        <v>185</v>
      </c>
      <c r="T20" s="26">
        <f t="shared" si="24"/>
        <v>0.58359621451104104</v>
      </c>
      <c r="U20" s="1"/>
      <c r="V20" s="1"/>
    </row>
  </sheetData>
  <mergeCells count="18">
    <mergeCell ref="S4:S5"/>
    <mergeCell ref="P4:R4"/>
    <mergeCell ref="G4:I4"/>
    <mergeCell ref="T3:T5"/>
    <mergeCell ref="A3:A5"/>
    <mergeCell ref="B3:B5"/>
    <mergeCell ref="C3:J3"/>
    <mergeCell ref="K3:K5"/>
    <mergeCell ref="L3:S3"/>
    <mergeCell ref="C4:C5"/>
    <mergeCell ref="D4:D5"/>
    <mergeCell ref="E4:E5"/>
    <mergeCell ref="F4:F5"/>
    <mergeCell ref="J4:J5"/>
    <mergeCell ref="L4:L5"/>
    <mergeCell ref="M4:M5"/>
    <mergeCell ref="N4:N5"/>
    <mergeCell ref="O4:O5"/>
  </mergeCells>
  <pageMargins left="0.7" right="0.7" top="0.75" bottom="0.75" header="0.3" footer="0.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opLeftCell="A59" zoomScaleNormal="100" workbookViewId="0">
      <selection activeCell="B64" sqref="B64"/>
    </sheetView>
  </sheetViews>
  <sheetFormatPr defaultRowHeight="15" x14ac:dyDescent="0.25"/>
  <cols>
    <col min="1" max="1" width="3.42578125" customWidth="1"/>
    <col min="2" max="2" width="68.42578125" customWidth="1"/>
  </cols>
  <sheetData>
    <row r="1" spans="1:7" x14ac:dyDescent="0.25">
      <c r="A1" s="59" t="s">
        <v>109</v>
      </c>
      <c r="B1" s="59"/>
      <c r="C1" s="59"/>
      <c r="D1" s="12"/>
      <c r="E1" s="12"/>
      <c r="F1" s="12"/>
      <c r="G1" s="12"/>
    </row>
    <row r="2" spans="1:7" x14ac:dyDescent="0.25">
      <c r="A2" s="59" t="s">
        <v>93</v>
      </c>
      <c r="B2" s="59"/>
      <c r="C2" s="59"/>
      <c r="D2" s="12"/>
      <c r="E2" s="12"/>
      <c r="F2" s="12"/>
      <c r="G2" s="12"/>
    </row>
    <row r="3" spans="1:7" ht="16.5" customHeight="1" x14ac:dyDescent="0.25">
      <c r="A3" s="16"/>
      <c r="B3" s="16"/>
      <c r="C3" s="16" t="s">
        <v>46</v>
      </c>
      <c r="D3" s="12"/>
      <c r="E3" s="12"/>
      <c r="F3" s="12"/>
      <c r="G3" s="12"/>
    </row>
    <row r="4" spans="1:7" ht="24" x14ac:dyDescent="0.25">
      <c r="A4" s="29" t="s">
        <v>49</v>
      </c>
      <c r="B4" s="13" t="s">
        <v>50</v>
      </c>
      <c r="C4" s="32" t="s">
        <v>112</v>
      </c>
      <c r="D4" s="12"/>
      <c r="E4" s="12"/>
      <c r="F4" s="12"/>
      <c r="G4" s="12"/>
    </row>
    <row r="5" spans="1:7" x14ac:dyDescent="0.25">
      <c r="A5" s="6">
        <v>1</v>
      </c>
      <c r="B5" s="33" t="s">
        <v>47</v>
      </c>
      <c r="C5" s="6">
        <f>SUM(C6:C7)</f>
        <v>15124</v>
      </c>
      <c r="D5" s="12"/>
      <c r="E5" s="12"/>
      <c r="F5" s="12"/>
      <c r="G5" s="12"/>
    </row>
    <row r="6" spans="1:7" x14ac:dyDescent="0.25">
      <c r="A6" s="4"/>
      <c r="B6" s="48" t="s">
        <v>51</v>
      </c>
      <c r="C6" s="4">
        <v>6095</v>
      </c>
      <c r="D6" s="12"/>
      <c r="E6" s="12"/>
      <c r="F6" s="12"/>
      <c r="G6" s="12"/>
    </row>
    <row r="7" spans="1:7" ht="15.75" customHeight="1" x14ac:dyDescent="0.25">
      <c r="A7" s="4"/>
      <c r="B7" s="48" t="s">
        <v>52</v>
      </c>
      <c r="C7" s="4">
        <v>9029</v>
      </c>
      <c r="D7" s="12"/>
      <c r="E7" s="12"/>
      <c r="F7" s="12"/>
      <c r="G7" s="12"/>
    </row>
    <row r="8" spans="1:7" x14ac:dyDescent="0.25">
      <c r="A8" s="6">
        <v>2</v>
      </c>
      <c r="B8" s="33" t="s">
        <v>53</v>
      </c>
      <c r="C8" s="6">
        <v>15740</v>
      </c>
      <c r="D8" s="12"/>
      <c r="E8" s="12"/>
      <c r="F8" s="12"/>
      <c r="G8" s="12"/>
    </row>
    <row r="9" spans="1:7" x14ac:dyDescent="0.25">
      <c r="A9" s="6">
        <v>3</v>
      </c>
      <c r="B9" s="33" t="s">
        <v>54</v>
      </c>
      <c r="C9" s="6">
        <f>SUM(C10:C12)</f>
        <v>15741</v>
      </c>
      <c r="D9" s="12"/>
      <c r="E9" s="12"/>
      <c r="F9" s="12"/>
      <c r="G9" s="12"/>
    </row>
    <row r="10" spans="1:7" x14ac:dyDescent="0.25">
      <c r="A10" s="4"/>
      <c r="B10" s="48" t="s">
        <v>55</v>
      </c>
      <c r="C10" s="4">
        <v>400</v>
      </c>
      <c r="D10" s="12"/>
      <c r="E10" s="12"/>
      <c r="F10" s="12"/>
      <c r="G10" s="12"/>
    </row>
    <row r="11" spans="1:7" x14ac:dyDescent="0.25">
      <c r="A11" s="4"/>
      <c r="B11" s="48" t="s">
        <v>56</v>
      </c>
      <c r="C11" s="4">
        <v>3956</v>
      </c>
      <c r="D11" s="12"/>
      <c r="E11" s="12"/>
      <c r="F11" s="12"/>
      <c r="G11" s="12"/>
    </row>
    <row r="12" spans="1:7" x14ac:dyDescent="0.25">
      <c r="A12" s="4"/>
      <c r="B12" s="48" t="s">
        <v>48</v>
      </c>
      <c r="C12" s="4">
        <v>11385</v>
      </c>
      <c r="D12" s="12"/>
      <c r="E12" s="12"/>
      <c r="F12" s="12"/>
      <c r="G12" s="12"/>
    </row>
    <row r="13" spans="1:7" x14ac:dyDescent="0.25">
      <c r="A13" s="6">
        <v>4</v>
      </c>
      <c r="B13" s="33" t="s">
        <v>33</v>
      </c>
      <c r="C13" s="6">
        <v>1577</v>
      </c>
      <c r="D13" s="12"/>
      <c r="E13" s="12"/>
      <c r="F13" s="12"/>
      <c r="G13" s="12"/>
    </row>
    <row r="14" spans="1:7" x14ac:dyDescent="0.25">
      <c r="A14" s="6">
        <v>5</v>
      </c>
      <c r="B14" s="33" t="s">
        <v>94</v>
      </c>
      <c r="C14" s="6">
        <v>1440</v>
      </c>
      <c r="D14" s="31"/>
      <c r="E14" s="31"/>
      <c r="F14" s="31"/>
      <c r="G14" s="31"/>
    </row>
    <row r="15" spans="1:7" x14ac:dyDescent="0.25">
      <c r="A15" s="6">
        <v>6</v>
      </c>
      <c r="B15" s="33" t="s">
        <v>86</v>
      </c>
      <c r="C15" s="6">
        <v>1828</v>
      </c>
      <c r="D15" s="28"/>
      <c r="E15" s="28"/>
      <c r="F15" s="28"/>
      <c r="G15" s="28"/>
    </row>
    <row r="16" spans="1:7" x14ac:dyDescent="0.25">
      <c r="A16" s="6">
        <v>7</v>
      </c>
      <c r="B16" s="33" t="s">
        <v>87</v>
      </c>
      <c r="C16" s="6">
        <v>554</v>
      </c>
      <c r="D16" s="12"/>
      <c r="E16" s="12"/>
      <c r="F16" s="12"/>
      <c r="G16" s="12"/>
    </row>
    <row r="17" spans="1:7" x14ac:dyDescent="0.25">
      <c r="A17" s="6">
        <v>8</v>
      </c>
      <c r="B17" s="33" t="s">
        <v>57</v>
      </c>
      <c r="C17" s="6">
        <v>2472</v>
      </c>
      <c r="D17" s="12"/>
      <c r="E17" s="12"/>
      <c r="F17" s="12"/>
      <c r="G17" s="12"/>
    </row>
    <row r="18" spans="1:7" x14ac:dyDescent="0.25">
      <c r="A18" s="6">
        <v>9</v>
      </c>
      <c r="B18" s="33" t="s">
        <v>58</v>
      </c>
      <c r="C18" s="6">
        <f>SUM(C19:C20)</f>
        <v>244</v>
      </c>
      <c r="D18" s="12"/>
      <c r="E18" s="12"/>
      <c r="F18" s="12"/>
      <c r="G18" s="12"/>
    </row>
    <row r="19" spans="1:7" x14ac:dyDescent="0.25">
      <c r="A19" s="4"/>
      <c r="B19" s="48" t="s">
        <v>59</v>
      </c>
      <c r="C19" s="4">
        <v>131</v>
      </c>
      <c r="D19" s="12"/>
      <c r="E19" s="12"/>
      <c r="F19" s="12"/>
      <c r="G19" s="12"/>
    </row>
    <row r="20" spans="1:7" x14ac:dyDescent="0.25">
      <c r="A20" s="4"/>
      <c r="B20" s="48" t="s">
        <v>60</v>
      </c>
      <c r="C20" s="4">
        <v>113</v>
      </c>
      <c r="D20" s="12"/>
      <c r="E20" s="12"/>
      <c r="F20" s="12"/>
      <c r="G20" s="12"/>
    </row>
    <row r="21" spans="1:7" x14ac:dyDescent="0.25">
      <c r="A21" s="6">
        <v>10</v>
      </c>
      <c r="B21" s="33" t="s">
        <v>61</v>
      </c>
      <c r="C21" s="6">
        <v>2157</v>
      </c>
      <c r="D21" s="12"/>
      <c r="E21" s="12"/>
      <c r="F21" s="12"/>
      <c r="G21" s="12"/>
    </row>
    <row r="22" spans="1:7" x14ac:dyDescent="0.25">
      <c r="A22" s="6">
        <v>11</v>
      </c>
      <c r="B22" s="33" t="s">
        <v>62</v>
      </c>
      <c r="C22" s="6">
        <f>SUM(C23:C26)</f>
        <v>1751</v>
      </c>
      <c r="D22" s="12"/>
      <c r="E22" s="12"/>
      <c r="F22" s="12"/>
      <c r="G22" s="12"/>
    </row>
    <row r="23" spans="1:7" x14ac:dyDescent="0.25">
      <c r="A23" s="4"/>
      <c r="B23" s="52" t="s">
        <v>85</v>
      </c>
      <c r="C23" s="46">
        <v>53</v>
      </c>
      <c r="D23" s="12"/>
      <c r="E23" s="12"/>
      <c r="F23" s="12"/>
      <c r="G23" s="12"/>
    </row>
    <row r="24" spans="1:7" x14ac:dyDescent="0.25">
      <c r="A24" s="46"/>
      <c r="B24" s="52" t="s">
        <v>63</v>
      </c>
      <c r="C24" s="46">
        <v>1211</v>
      </c>
      <c r="D24" s="51"/>
      <c r="E24" s="51"/>
      <c r="F24" s="51"/>
      <c r="G24" s="51"/>
    </row>
    <row r="25" spans="1:7" x14ac:dyDescent="0.25">
      <c r="A25" s="4"/>
      <c r="B25" s="52" t="s">
        <v>113</v>
      </c>
      <c r="C25" s="46">
        <v>210</v>
      </c>
      <c r="D25" s="12"/>
      <c r="E25" s="12"/>
      <c r="F25" s="12"/>
      <c r="G25" s="12"/>
    </row>
    <row r="26" spans="1:7" ht="17.25" customHeight="1" x14ac:dyDescent="0.25">
      <c r="A26" s="4"/>
      <c r="B26" s="52" t="s">
        <v>62</v>
      </c>
      <c r="C26" s="46">
        <v>277</v>
      </c>
      <c r="D26" s="12"/>
      <c r="E26" s="12"/>
      <c r="F26" s="12"/>
      <c r="G26" s="12"/>
    </row>
    <row r="27" spans="1:7" x14ac:dyDescent="0.25">
      <c r="A27" s="6">
        <v>12</v>
      </c>
      <c r="B27" s="33" t="s">
        <v>110</v>
      </c>
      <c r="C27" s="6">
        <f>SUM(C28:C39)</f>
        <v>3760</v>
      </c>
      <c r="D27" s="12"/>
      <c r="E27" s="12"/>
      <c r="F27" s="12"/>
      <c r="G27" s="12"/>
    </row>
    <row r="28" spans="1:7" ht="15.75" customHeight="1" x14ac:dyDescent="0.25">
      <c r="A28" s="6"/>
      <c r="B28" s="54" t="s">
        <v>160</v>
      </c>
      <c r="C28" s="6">
        <v>56</v>
      </c>
      <c r="D28" s="51"/>
      <c r="E28" s="51"/>
      <c r="F28" s="51"/>
      <c r="G28" s="51"/>
    </row>
    <row r="29" spans="1:7" ht="17.25" customHeight="1" x14ac:dyDescent="0.25">
      <c r="A29" s="6"/>
      <c r="B29" s="54" t="s">
        <v>114</v>
      </c>
      <c r="C29" s="6">
        <v>130</v>
      </c>
      <c r="D29" s="51"/>
      <c r="E29" s="51"/>
      <c r="F29" s="51"/>
      <c r="G29" s="51"/>
    </row>
    <row r="30" spans="1:7" ht="16.5" customHeight="1" x14ac:dyDescent="0.25">
      <c r="A30" s="6"/>
      <c r="B30" s="54" t="s">
        <v>115</v>
      </c>
      <c r="C30" s="6">
        <v>227</v>
      </c>
      <c r="D30" s="51"/>
      <c r="E30" s="51"/>
      <c r="F30" s="51"/>
      <c r="G30" s="51"/>
    </row>
    <row r="31" spans="1:7" ht="30" x14ac:dyDescent="0.25">
      <c r="A31" s="6"/>
      <c r="B31" s="54" t="s">
        <v>116</v>
      </c>
      <c r="C31" s="6">
        <v>75</v>
      </c>
      <c r="D31" s="51"/>
      <c r="E31" s="51"/>
      <c r="F31" s="51"/>
      <c r="G31" s="51"/>
    </row>
    <row r="32" spans="1:7" ht="16.5" customHeight="1" x14ac:dyDescent="0.25">
      <c r="A32" s="6"/>
      <c r="B32" s="54" t="s">
        <v>117</v>
      </c>
      <c r="C32" s="6">
        <v>81</v>
      </c>
      <c r="D32" s="51"/>
      <c r="E32" s="51"/>
      <c r="F32" s="51"/>
      <c r="G32" s="51"/>
    </row>
    <row r="33" spans="1:7" x14ac:dyDescent="0.25">
      <c r="A33" s="6"/>
      <c r="B33" s="54" t="s">
        <v>118</v>
      </c>
      <c r="C33" s="6">
        <v>598</v>
      </c>
      <c r="D33" s="51"/>
      <c r="E33" s="51"/>
      <c r="F33" s="51"/>
      <c r="G33" s="51"/>
    </row>
    <row r="34" spans="1:7" ht="20.25" customHeight="1" x14ac:dyDescent="0.25">
      <c r="A34" s="6"/>
      <c r="B34" s="54" t="s">
        <v>119</v>
      </c>
      <c r="C34" s="6">
        <v>306</v>
      </c>
      <c r="D34" s="51"/>
      <c r="E34" s="51"/>
      <c r="F34" s="51"/>
      <c r="G34" s="51"/>
    </row>
    <row r="35" spans="1:7" x14ac:dyDescent="0.25">
      <c r="A35" s="4"/>
      <c r="B35" s="54" t="s">
        <v>120</v>
      </c>
      <c r="C35" s="4">
        <v>280</v>
      </c>
      <c r="D35" s="12"/>
      <c r="E35" s="12"/>
      <c r="F35" s="12"/>
      <c r="G35" s="12"/>
    </row>
    <row r="36" spans="1:7" x14ac:dyDescent="0.25">
      <c r="A36" s="4"/>
      <c r="B36" s="38" t="s">
        <v>121</v>
      </c>
      <c r="C36" s="4">
        <v>240</v>
      </c>
      <c r="D36" s="31"/>
      <c r="E36" s="31"/>
      <c r="F36" s="31"/>
      <c r="G36" s="31"/>
    </row>
    <row r="37" spans="1:7" ht="18.75" customHeight="1" x14ac:dyDescent="0.25">
      <c r="A37" s="4"/>
      <c r="B37" s="54" t="s">
        <v>122</v>
      </c>
      <c r="C37" s="4">
        <v>132</v>
      </c>
      <c r="D37" s="12"/>
      <c r="E37" s="12"/>
      <c r="F37" s="12"/>
      <c r="G37" s="12"/>
    </row>
    <row r="38" spans="1:7" x14ac:dyDescent="0.25">
      <c r="A38" s="4"/>
      <c r="B38" s="54" t="s">
        <v>123</v>
      </c>
      <c r="C38" s="4">
        <v>1515</v>
      </c>
      <c r="D38" s="31"/>
      <c r="E38" s="31"/>
      <c r="F38" s="31"/>
      <c r="G38" s="31"/>
    </row>
    <row r="39" spans="1:7" ht="16.5" customHeight="1" x14ac:dyDescent="0.25">
      <c r="A39" s="4"/>
      <c r="B39" s="49" t="s">
        <v>124</v>
      </c>
      <c r="C39" s="4">
        <v>120</v>
      </c>
      <c r="D39" s="31"/>
      <c r="E39" s="31"/>
      <c r="F39" s="31"/>
      <c r="G39" s="31"/>
    </row>
    <row r="40" spans="1:7" x14ac:dyDescent="0.25">
      <c r="A40" s="6">
        <v>13</v>
      </c>
      <c r="B40" s="33" t="s">
        <v>64</v>
      </c>
      <c r="C40" s="6">
        <f>SUM(C41:C47)</f>
        <v>4181</v>
      </c>
      <c r="D40" s="12"/>
      <c r="E40" s="12"/>
      <c r="F40" s="12"/>
      <c r="G40" s="12"/>
    </row>
    <row r="41" spans="1:7" x14ac:dyDescent="0.25">
      <c r="A41" s="4"/>
      <c r="B41" s="56" t="s">
        <v>125</v>
      </c>
      <c r="C41" s="4">
        <v>32</v>
      </c>
      <c r="D41" s="12"/>
      <c r="E41" s="12"/>
      <c r="F41" s="12"/>
      <c r="G41" s="12"/>
    </row>
    <row r="42" spans="1:7" x14ac:dyDescent="0.25">
      <c r="A42" s="4"/>
      <c r="B42" s="56" t="s">
        <v>126</v>
      </c>
      <c r="C42" s="4">
        <v>108</v>
      </c>
      <c r="D42" s="12"/>
      <c r="E42" s="12"/>
      <c r="F42" s="12"/>
      <c r="G42" s="12"/>
    </row>
    <row r="43" spans="1:7" x14ac:dyDescent="0.25">
      <c r="A43" s="46"/>
      <c r="B43" s="56" t="s">
        <v>127</v>
      </c>
      <c r="C43" s="46">
        <v>130</v>
      </c>
      <c r="D43" s="47"/>
      <c r="E43" s="47"/>
      <c r="F43" s="47"/>
      <c r="G43" s="47"/>
    </row>
    <row r="44" spans="1:7" x14ac:dyDescent="0.25">
      <c r="A44" s="4"/>
      <c r="B44" s="56" t="s">
        <v>128</v>
      </c>
      <c r="C44" s="4">
        <v>506</v>
      </c>
      <c r="D44" s="12"/>
      <c r="E44" s="12"/>
      <c r="F44" s="12"/>
      <c r="G44" s="12"/>
    </row>
    <row r="45" spans="1:7" x14ac:dyDescent="0.25">
      <c r="A45" s="4"/>
      <c r="B45" s="56" t="s">
        <v>129</v>
      </c>
      <c r="C45" s="4">
        <v>582</v>
      </c>
      <c r="D45" s="31"/>
      <c r="E45" s="31"/>
      <c r="F45" s="31"/>
      <c r="G45" s="31"/>
    </row>
    <row r="46" spans="1:7" x14ac:dyDescent="0.25">
      <c r="A46" s="46"/>
      <c r="B46" s="56" t="s">
        <v>161</v>
      </c>
      <c r="C46" s="46">
        <v>1446</v>
      </c>
      <c r="D46" s="55"/>
      <c r="E46" s="55"/>
      <c r="F46" s="55"/>
      <c r="G46" s="55"/>
    </row>
    <row r="47" spans="1:7" x14ac:dyDescent="0.25">
      <c r="A47" s="46"/>
      <c r="B47" s="56" t="s">
        <v>64</v>
      </c>
      <c r="C47" s="46">
        <v>1377</v>
      </c>
      <c r="D47" s="55"/>
      <c r="E47" s="55"/>
      <c r="F47" s="55"/>
      <c r="G47" s="55"/>
    </row>
    <row r="48" spans="1:7" x14ac:dyDescent="0.25">
      <c r="A48" s="6">
        <v>14</v>
      </c>
      <c r="B48" s="33" t="s">
        <v>65</v>
      </c>
      <c r="C48" s="6">
        <f>SUM(C49:C73)</f>
        <v>15117</v>
      </c>
      <c r="D48" s="12"/>
      <c r="E48" s="12"/>
      <c r="F48" s="12"/>
      <c r="G48" s="12"/>
    </row>
    <row r="49" spans="1:7" x14ac:dyDescent="0.25">
      <c r="A49" s="6"/>
      <c r="B49" s="57" t="s">
        <v>130</v>
      </c>
      <c r="C49" s="40">
        <v>3020</v>
      </c>
      <c r="D49" s="22"/>
      <c r="E49" s="22"/>
      <c r="F49" s="22"/>
      <c r="G49" s="22"/>
    </row>
    <row r="50" spans="1:7" ht="17.25" customHeight="1" x14ac:dyDescent="0.25">
      <c r="A50" s="6"/>
      <c r="B50" s="57" t="s">
        <v>131</v>
      </c>
      <c r="C50" s="40">
        <v>10</v>
      </c>
      <c r="D50" s="31"/>
      <c r="E50" s="31"/>
      <c r="F50" s="31"/>
      <c r="G50" s="31"/>
    </row>
    <row r="51" spans="1:7" ht="18.75" customHeight="1" x14ac:dyDescent="0.25">
      <c r="A51" s="4"/>
      <c r="B51" s="57" t="s">
        <v>132</v>
      </c>
      <c r="C51" s="40">
        <v>297</v>
      </c>
      <c r="D51" s="12"/>
      <c r="E51" s="12"/>
      <c r="F51" s="12"/>
      <c r="G51" s="12"/>
    </row>
    <row r="52" spans="1:7" ht="16.5" customHeight="1" x14ac:dyDescent="0.25">
      <c r="A52" s="4"/>
      <c r="B52" s="57" t="s">
        <v>133</v>
      </c>
      <c r="C52" s="40">
        <v>116</v>
      </c>
      <c r="D52" s="12"/>
      <c r="E52" s="12"/>
      <c r="F52" s="12"/>
      <c r="G52" s="12"/>
    </row>
    <row r="53" spans="1:7" x14ac:dyDescent="0.25">
      <c r="A53" s="4"/>
      <c r="B53" s="57" t="s">
        <v>134</v>
      </c>
      <c r="C53" s="40">
        <v>1427</v>
      </c>
      <c r="D53" s="12"/>
      <c r="E53" s="12"/>
      <c r="F53" s="12"/>
      <c r="G53" s="12"/>
    </row>
    <row r="54" spans="1:7" ht="18" customHeight="1" x14ac:dyDescent="0.25">
      <c r="A54" s="4"/>
      <c r="B54" s="57" t="s">
        <v>135</v>
      </c>
      <c r="C54" s="40">
        <v>16</v>
      </c>
      <c r="D54" s="12"/>
      <c r="E54" s="12"/>
      <c r="F54" s="12"/>
      <c r="G54" s="12"/>
    </row>
    <row r="55" spans="1:7" ht="18.75" customHeight="1" x14ac:dyDescent="0.25">
      <c r="A55" s="4"/>
      <c r="B55" s="57" t="s">
        <v>136</v>
      </c>
      <c r="C55" s="40">
        <v>116</v>
      </c>
      <c r="D55" s="12"/>
      <c r="E55" s="12"/>
      <c r="F55" s="12"/>
      <c r="G55" s="12"/>
    </row>
    <row r="56" spans="1:7" ht="18.75" customHeight="1" x14ac:dyDescent="0.25">
      <c r="A56" s="46"/>
      <c r="B56" s="57" t="s">
        <v>137</v>
      </c>
      <c r="C56" s="40">
        <v>137</v>
      </c>
      <c r="D56" s="55"/>
      <c r="E56" s="55"/>
      <c r="F56" s="55"/>
      <c r="G56" s="55"/>
    </row>
    <row r="57" spans="1:7" ht="18.75" customHeight="1" x14ac:dyDescent="0.25">
      <c r="A57" s="46"/>
      <c r="B57" s="57" t="s">
        <v>138</v>
      </c>
      <c r="C57" s="40">
        <v>733</v>
      </c>
      <c r="D57" s="55"/>
      <c r="E57" s="55"/>
      <c r="F57" s="55"/>
      <c r="G57" s="55"/>
    </row>
    <row r="58" spans="1:7" ht="18.75" customHeight="1" x14ac:dyDescent="0.25">
      <c r="A58" s="46"/>
      <c r="B58" s="57" t="s">
        <v>139</v>
      </c>
      <c r="C58" s="40">
        <v>163</v>
      </c>
      <c r="D58" s="55"/>
      <c r="E58" s="55"/>
      <c r="F58" s="55"/>
      <c r="G58" s="55"/>
    </row>
    <row r="59" spans="1:7" ht="18.75" customHeight="1" x14ac:dyDescent="0.25">
      <c r="A59" s="46"/>
      <c r="B59" s="57" t="s">
        <v>140</v>
      </c>
      <c r="C59" s="40">
        <v>491</v>
      </c>
      <c r="D59" s="55"/>
      <c r="E59" s="55"/>
      <c r="F59" s="55"/>
      <c r="G59" s="55"/>
    </row>
    <row r="60" spans="1:7" ht="18.75" customHeight="1" x14ac:dyDescent="0.25">
      <c r="A60" s="46"/>
      <c r="B60" s="57" t="s">
        <v>141</v>
      </c>
      <c r="C60" s="40">
        <v>99</v>
      </c>
      <c r="D60" s="55"/>
      <c r="E60" s="55"/>
      <c r="F60" s="55"/>
      <c r="G60" s="55"/>
    </row>
    <row r="61" spans="1:7" ht="18.75" customHeight="1" x14ac:dyDescent="0.25">
      <c r="A61" s="46"/>
      <c r="B61" s="57" t="s">
        <v>142</v>
      </c>
      <c r="C61" s="40">
        <v>1388</v>
      </c>
      <c r="D61" s="55"/>
      <c r="E61" s="55"/>
      <c r="F61" s="55"/>
      <c r="G61" s="55"/>
    </row>
    <row r="62" spans="1:7" ht="18.75" customHeight="1" x14ac:dyDescent="0.25">
      <c r="A62" s="46"/>
      <c r="B62" s="57" t="s">
        <v>143</v>
      </c>
      <c r="C62" s="40">
        <v>533</v>
      </c>
      <c r="D62" s="55"/>
      <c r="E62" s="55"/>
      <c r="F62" s="55"/>
      <c r="G62" s="55"/>
    </row>
    <row r="63" spans="1:7" ht="18.75" customHeight="1" x14ac:dyDescent="0.25">
      <c r="A63" s="46"/>
      <c r="B63" s="57" t="s">
        <v>144</v>
      </c>
      <c r="C63" s="40">
        <v>237</v>
      </c>
      <c r="D63" s="55"/>
      <c r="E63" s="55"/>
      <c r="F63" s="55"/>
      <c r="G63" s="55"/>
    </row>
    <row r="64" spans="1:7" ht="18.75" customHeight="1" x14ac:dyDescent="0.25">
      <c r="A64" s="46"/>
      <c r="B64" s="57" t="s">
        <v>145</v>
      </c>
      <c r="C64" s="40">
        <v>1271</v>
      </c>
      <c r="D64" s="55"/>
      <c r="E64" s="55"/>
      <c r="F64" s="55"/>
      <c r="G64" s="55"/>
    </row>
    <row r="65" spans="1:7" ht="17.25" customHeight="1" x14ac:dyDescent="0.25">
      <c r="A65" s="4"/>
      <c r="B65" s="57" t="s">
        <v>146</v>
      </c>
      <c r="C65" s="40">
        <v>550</v>
      </c>
      <c r="D65" s="12"/>
      <c r="E65" s="12"/>
      <c r="F65" s="12"/>
      <c r="G65" s="12"/>
    </row>
    <row r="66" spans="1:7" ht="17.25" customHeight="1" x14ac:dyDescent="0.25">
      <c r="A66" s="4"/>
      <c r="B66" s="57" t="s">
        <v>147</v>
      </c>
      <c r="C66" s="40">
        <v>50</v>
      </c>
      <c r="D66" s="12"/>
      <c r="E66" s="12"/>
      <c r="F66" s="12"/>
      <c r="G66" s="12"/>
    </row>
    <row r="67" spans="1:7" ht="18" customHeight="1" x14ac:dyDescent="0.25">
      <c r="A67" s="4"/>
      <c r="B67" s="57" t="s">
        <v>148</v>
      </c>
      <c r="C67" s="40">
        <v>92</v>
      </c>
      <c r="D67" s="12"/>
      <c r="E67" s="12"/>
      <c r="F67" s="12"/>
      <c r="G67" s="12"/>
    </row>
    <row r="68" spans="1:7" ht="18.75" customHeight="1" x14ac:dyDescent="0.25">
      <c r="A68" s="4"/>
      <c r="B68" s="38" t="s">
        <v>149</v>
      </c>
      <c r="C68" s="40">
        <v>196</v>
      </c>
      <c r="D68" s="12"/>
      <c r="E68" s="12"/>
      <c r="F68" s="12"/>
      <c r="G68" s="12"/>
    </row>
    <row r="69" spans="1:7" ht="16.5" customHeight="1" x14ac:dyDescent="0.25">
      <c r="A69" s="4"/>
      <c r="B69" s="57" t="s">
        <v>150</v>
      </c>
      <c r="C69" s="40">
        <v>1644</v>
      </c>
      <c r="D69" s="12"/>
      <c r="E69" s="12"/>
      <c r="F69" s="12"/>
      <c r="G69" s="12"/>
    </row>
    <row r="70" spans="1:7" ht="18" customHeight="1" x14ac:dyDescent="0.25">
      <c r="A70" s="44"/>
      <c r="B70" s="57" t="s">
        <v>162</v>
      </c>
      <c r="C70" s="40">
        <v>69</v>
      </c>
      <c r="D70" s="43"/>
      <c r="E70" s="43"/>
      <c r="F70" s="43"/>
      <c r="G70" s="43"/>
    </row>
    <row r="71" spans="1:7" ht="17.25" customHeight="1" x14ac:dyDescent="0.25">
      <c r="A71" s="4"/>
      <c r="B71" s="57" t="s">
        <v>151</v>
      </c>
      <c r="C71" s="40">
        <v>628</v>
      </c>
      <c r="D71" s="12"/>
      <c r="E71" s="12"/>
      <c r="F71" s="12"/>
      <c r="G71" s="12"/>
    </row>
    <row r="72" spans="1:7" ht="17.25" customHeight="1" x14ac:dyDescent="0.25">
      <c r="A72" s="4"/>
      <c r="B72" s="57" t="s">
        <v>163</v>
      </c>
      <c r="C72" s="40">
        <v>1772</v>
      </c>
      <c r="D72" s="12"/>
      <c r="E72" s="12"/>
      <c r="F72" s="12"/>
      <c r="G72" s="12"/>
    </row>
    <row r="73" spans="1:7" x14ac:dyDescent="0.25">
      <c r="A73" s="4"/>
      <c r="B73" s="57" t="s">
        <v>152</v>
      </c>
      <c r="C73" s="40">
        <v>62</v>
      </c>
      <c r="D73" s="12"/>
      <c r="E73" s="12"/>
      <c r="F73" s="12"/>
      <c r="G73" s="12"/>
    </row>
    <row r="74" spans="1:7" x14ac:dyDescent="0.25">
      <c r="A74" s="6">
        <v>15</v>
      </c>
      <c r="B74" s="33" t="s">
        <v>66</v>
      </c>
      <c r="C74" s="6">
        <f>SUM(C75:C79)</f>
        <v>2136</v>
      </c>
      <c r="D74" s="12"/>
      <c r="E74" s="12"/>
      <c r="F74" s="12"/>
      <c r="G74" s="12"/>
    </row>
    <row r="75" spans="1:7" x14ac:dyDescent="0.25">
      <c r="A75" s="4"/>
      <c r="B75" s="58" t="s">
        <v>153</v>
      </c>
      <c r="C75" s="4">
        <v>92</v>
      </c>
      <c r="D75" s="12"/>
      <c r="E75" s="12"/>
      <c r="F75" s="12"/>
      <c r="G75" s="12"/>
    </row>
    <row r="76" spans="1:7" x14ac:dyDescent="0.25">
      <c r="A76" s="4"/>
      <c r="B76" s="58" t="s">
        <v>154</v>
      </c>
      <c r="C76" s="4">
        <v>243</v>
      </c>
      <c r="D76" s="12"/>
      <c r="E76" s="12"/>
      <c r="F76" s="12"/>
      <c r="G76" s="12"/>
    </row>
    <row r="77" spans="1:7" x14ac:dyDescent="0.25">
      <c r="A77" s="4"/>
      <c r="B77" s="58" t="s">
        <v>155</v>
      </c>
      <c r="C77" s="4">
        <v>721</v>
      </c>
      <c r="D77" s="12"/>
      <c r="E77" s="12"/>
      <c r="F77" s="12"/>
      <c r="G77" s="12"/>
    </row>
    <row r="78" spans="1:7" x14ac:dyDescent="0.25">
      <c r="A78" s="4"/>
      <c r="B78" s="58" t="s">
        <v>156</v>
      </c>
      <c r="C78" s="4">
        <v>205</v>
      </c>
      <c r="D78" s="12"/>
      <c r="E78" s="12"/>
      <c r="F78" s="12"/>
      <c r="G78" s="12"/>
    </row>
    <row r="79" spans="1:7" x14ac:dyDescent="0.25">
      <c r="A79" s="4"/>
      <c r="B79" s="48" t="s">
        <v>157</v>
      </c>
      <c r="C79" s="4">
        <v>875</v>
      </c>
      <c r="D79" s="12"/>
      <c r="E79" s="12"/>
      <c r="F79" s="12"/>
      <c r="G79" s="12"/>
    </row>
    <row r="80" spans="1:7" x14ac:dyDescent="0.25">
      <c r="A80" s="6">
        <v>16</v>
      </c>
      <c r="B80" s="33" t="s">
        <v>67</v>
      </c>
      <c r="C80" s="6">
        <f>SUM(C81:C81)</f>
        <v>2704</v>
      </c>
      <c r="D80" s="27"/>
      <c r="E80" s="12"/>
      <c r="F80" s="12"/>
      <c r="G80" s="12"/>
    </row>
    <row r="81" spans="1:7" x14ac:dyDescent="0.25">
      <c r="A81" s="4"/>
      <c r="B81" s="48" t="s">
        <v>158</v>
      </c>
      <c r="C81" s="4">
        <v>2704</v>
      </c>
      <c r="D81" s="12"/>
      <c r="E81" s="12"/>
      <c r="F81" s="12"/>
      <c r="G81" s="12"/>
    </row>
    <row r="82" spans="1:7" x14ac:dyDescent="0.25">
      <c r="A82" s="4"/>
      <c r="B82" s="33" t="s">
        <v>68</v>
      </c>
      <c r="C82" s="6">
        <f>C5+C8+C9+C13+C14+C15+C16+C17+C18+C21+C22+C27+C40+C48+C74+C80</f>
        <v>86526</v>
      </c>
      <c r="D82" s="12"/>
      <c r="E82" s="12"/>
      <c r="F82" s="12"/>
      <c r="G82" s="12"/>
    </row>
  </sheetData>
  <mergeCells count="2">
    <mergeCell ref="A1:C1"/>
    <mergeCell ref="A2:C2"/>
  </mergeCells>
  <pageMargins left="0.7" right="0.7" top="0.75" bottom="0.75" header="0.3" footer="0.3"/>
  <pageSetup paperSize="9" orientation="portrait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view="pageLayout" zoomScaleNormal="100" workbookViewId="0">
      <selection sqref="A1:K16"/>
    </sheetView>
  </sheetViews>
  <sheetFormatPr defaultRowHeight="15" x14ac:dyDescent="0.25"/>
  <cols>
    <col min="1" max="1" width="23.28515625" customWidth="1"/>
    <col min="2" max="2" width="11" customWidth="1"/>
    <col min="4" max="4" width="8.7109375" customWidth="1"/>
    <col min="6" max="6" width="11.5703125" customWidth="1"/>
    <col min="10" max="10" width="9.5703125" bestFit="1" customWidth="1"/>
  </cols>
  <sheetData>
    <row r="1" spans="1:13" x14ac:dyDescent="0.25">
      <c r="A1" s="5"/>
      <c r="B1" s="5"/>
      <c r="C1" s="5"/>
      <c r="D1" s="5"/>
      <c r="E1" s="5"/>
      <c r="F1" s="5"/>
      <c r="G1" s="5"/>
      <c r="H1" s="5"/>
      <c r="I1" s="7" t="s">
        <v>102</v>
      </c>
      <c r="J1" s="5"/>
      <c r="K1" s="5"/>
      <c r="L1" s="5"/>
      <c r="M1" s="5"/>
    </row>
    <row r="2" spans="1:13" x14ac:dyDescent="0.25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" customHeight="1" x14ac:dyDescent="0.25">
      <c r="A5" s="60" t="s">
        <v>95</v>
      </c>
      <c r="B5" s="85">
        <v>2022</v>
      </c>
      <c r="C5" s="82" t="s">
        <v>70</v>
      </c>
      <c r="D5" s="83"/>
      <c r="E5" s="84"/>
      <c r="F5" s="85">
        <v>2023</v>
      </c>
      <c r="G5" s="82" t="s">
        <v>70</v>
      </c>
      <c r="H5" s="83"/>
      <c r="I5" s="84"/>
      <c r="J5" s="87" t="s">
        <v>104</v>
      </c>
      <c r="K5" s="64" t="s">
        <v>101</v>
      </c>
      <c r="L5" s="5"/>
      <c r="M5" s="5"/>
    </row>
    <row r="6" spans="1:13" ht="51" customHeight="1" x14ac:dyDescent="0.25">
      <c r="A6" s="61"/>
      <c r="B6" s="86"/>
      <c r="C6" s="29" t="s">
        <v>71</v>
      </c>
      <c r="D6" s="29" t="s">
        <v>13</v>
      </c>
      <c r="E6" s="29" t="s">
        <v>72</v>
      </c>
      <c r="F6" s="86"/>
      <c r="G6" s="29" t="s">
        <v>71</v>
      </c>
      <c r="H6" s="29" t="s">
        <v>13</v>
      </c>
      <c r="I6" s="29" t="s">
        <v>72</v>
      </c>
      <c r="J6" s="88"/>
      <c r="K6" s="61"/>
      <c r="L6" s="5"/>
      <c r="M6" s="5"/>
    </row>
    <row r="7" spans="1:13" x14ac:dyDescent="0.25">
      <c r="A7" s="15" t="s">
        <v>73</v>
      </c>
      <c r="B7" s="19">
        <f>SUM(C7:E7)</f>
        <v>203086</v>
      </c>
      <c r="C7" s="18">
        <v>2193</v>
      </c>
      <c r="D7" s="18">
        <v>64440</v>
      </c>
      <c r="E7" s="18">
        <v>136453</v>
      </c>
      <c r="F7" s="19">
        <f>SUM(G7:I7)</f>
        <v>194372</v>
      </c>
      <c r="G7" s="18">
        <v>3286</v>
      </c>
      <c r="H7" s="18">
        <v>45675</v>
      </c>
      <c r="I7" s="18">
        <v>145411</v>
      </c>
      <c r="J7" s="21">
        <f>F7/B7</f>
        <v>0.95709206936962665</v>
      </c>
      <c r="K7" s="18">
        <f>F7-B7</f>
        <v>-8714</v>
      </c>
      <c r="L7" s="5"/>
      <c r="M7" s="5"/>
    </row>
    <row r="8" spans="1:13" x14ac:dyDescent="0.25">
      <c r="A8" s="15" t="s">
        <v>74</v>
      </c>
      <c r="B8" s="19">
        <f t="shared" ref="B8:B15" si="0">SUM(C8:E8)</f>
        <v>61448</v>
      </c>
      <c r="C8" s="18">
        <v>210</v>
      </c>
      <c r="D8" s="18">
        <v>3528</v>
      </c>
      <c r="E8" s="18">
        <v>57710</v>
      </c>
      <c r="F8" s="19">
        <f t="shared" ref="F8:F15" si="1">SUM(G8:I8)</f>
        <v>54162</v>
      </c>
      <c r="G8" s="18">
        <v>571</v>
      </c>
      <c r="H8" s="18">
        <v>4360</v>
      </c>
      <c r="I8" s="18">
        <v>49231</v>
      </c>
      <c r="J8" s="21">
        <f t="shared" ref="J8:J15" si="2">F8/B8</f>
        <v>0.88142819945319617</v>
      </c>
      <c r="K8" s="18">
        <f t="shared" ref="K8:K15" si="3">F8-B8</f>
        <v>-7286</v>
      </c>
      <c r="L8" s="5"/>
      <c r="M8" s="5"/>
    </row>
    <row r="9" spans="1:13" x14ac:dyDescent="0.25">
      <c r="A9" s="15" t="s">
        <v>75</v>
      </c>
      <c r="B9" s="19">
        <f t="shared" si="0"/>
        <v>90746</v>
      </c>
      <c r="C9" s="18">
        <v>4807</v>
      </c>
      <c r="D9" s="18">
        <v>9118</v>
      </c>
      <c r="E9" s="18">
        <v>76821</v>
      </c>
      <c r="F9" s="19">
        <f t="shared" si="1"/>
        <v>104327</v>
      </c>
      <c r="G9" s="18">
        <v>4249</v>
      </c>
      <c r="H9" s="18">
        <v>13854</v>
      </c>
      <c r="I9" s="18">
        <v>86224</v>
      </c>
      <c r="J9" s="21">
        <f t="shared" si="2"/>
        <v>1.1496594891234875</v>
      </c>
      <c r="K9" s="18">
        <f t="shared" si="3"/>
        <v>13581</v>
      </c>
      <c r="L9" s="5"/>
      <c r="M9" s="5"/>
    </row>
    <row r="10" spans="1:13" x14ac:dyDescent="0.25">
      <c r="A10" s="15" t="s">
        <v>76</v>
      </c>
      <c r="B10" s="19">
        <f t="shared" si="0"/>
        <v>325046</v>
      </c>
      <c r="C10" s="18">
        <v>15485</v>
      </c>
      <c r="D10" s="18">
        <v>32423</v>
      </c>
      <c r="E10" s="18">
        <v>277138</v>
      </c>
      <c r="F10" s="19">
        <f t="shared" si="1"/>
        <v>360262</v>
      </c>
      <c r="G10" s="18">
        <v>19312</v>
      </c>
      <c r="H10" s="18">
        <v>40232</v>
      </c>
      <c r="I10" s="18">
        <v>300718</v>
      </c>
      <c r="J10" s="21">
        <f t="shared" si="2"/>
        <v>1.1083415885751555</v>
      </c>
      <c r="K10" s="18">
        <f t="shared" si="3"/>
        <v>35216</v>
      </c>
      <c r="L10" s="5"/>
      <c r="M10" s="5"/>
    </row>
    <row r="11" spans="1:13" x14ac:dyDescent="0.25">
      <c r="A11" s="15" t="s">
        <v>77</v>
      </c>
      <c r="B11" s="19">
        <f t="shared" si="0"/>
        <v>148203</v>
      </c>
      <c r="C11" s="18">
        <v>20053</v>
      </c>
      <c r="D11" s="18">
        <v>16825</v>
      </c>
      <c r="E11" s="18">
        <v>111325</v>
      </c>
      <c r="F11" s="19">
        <f t="shared" si="1"/>
        <v>134807</v>
      </c>
      <c r="G11" s="18">
        <v>12950</v>
      </c>
      <c r="H11" s="18">
        <v>17007</v>
      </c>
      <c r="I11" s="18">
        <v>104850</v>
      </c>
      <c r="J11" s="21">
        <f t="shared" si="2"/>
        <v>0.90961046672469514</v>
      </c>
      <c r="K11" s="18">
        <f t="shared" si="3"/>
        <v>-13396</v>
      </c>
      <c r="L11" s="5"/>
      <c r="M11" s="5"/>
    </row>
    <row r="12" spans="1:13" x14ac:dyDescent="0.25">
      <c r="A12" s="15" t="s">
        <v>78</v>
      </c>
      <c r="B12" s="19">
        <f t="shared" si="0"/>
        <v>609741</v>
      </c>
      <c r="C12" s="18">
        <v>42184</v>
      </c>
      <c r="D12" s="18">
        <v>83959</v>
      </c>
      <c r="E12" s="18">
        <v>483598</v>
      </c>
      <c r="F12" s="19">
        <f t="shared" si="1"/>
        <v>534074</v>
      </c>
      <c r="G12" s="18">
        <v>32115</v>
      </c>
      <c r="H12" s="18">
        <v>79878</v>
      </c>
      <c r="I12" s="18">
        <v>422081</v>
      </c>
      <c r="J12" s="21">
        <f t="shared" si="2"/>
        <v>0.87590304735945257</v>
      </c>
      <c r="K12" s="18">
        <f t="shared" si="3"/>
        <v>-75667</v>
      </c>
      <c r="L12" s="5"/>
      <c r="M12" s="5"/>
    </row>
    <row r="13" spans="1:13" x14ac:dyDescent="0.25">
      <c r="A13" s="15" t="s">
        <v>79</v>
      </c>
      <c r="B13" s="19">
        <f t="shared" si="0"/>
        <v>486124</v>
      </c>
      <c r="C13" s="18">
        <v>48220</v>
      </c>
      <c r="D13" s="18">
        <v>31789</v>
      </c>
      <c r="E13" s="18">
        <v>406115</v>
      </c>
      <c r="F13" s="19">
        <f t="shared" si="1"/>
        <v>469840</v>
      </c>
      <c r="G13" s="18">
        <v>39933</v>
      </c>
      <c r="H13" s="18">
        <v>37119</v>
      </c>
      <c r="I13" s="18">
        <v>392788</v>
      </c>
      <c r="J13" s="21">
        <f t="shared" si="2"/>
        <v>0.96650237387991544</v>
      </c>
      <c r="K13" s="18">
        <f t="shared" si="3"/>
        <v>-16284</v>
      </c>
      <c r="L13" s="5"/>
      <c r="M13" s="5"/>
    </row>
    <row r="14" spans="1:13" x14ac:dyDescent="0.25">
      <c r="A14" s="15" t="s">
        <v>80</v>
      </c>
      <c r="B14" s="19">
        <f t="shared" si="0"/>
        <v>90176</v>
      </c>
      <c r="C14" s="18">
        <v>3582</v>
      </c>
      <c r="D14" s="18">
        <v>9761</v>
      </c>
      <c r="E14" s="18">
        <v>76833</v>
      </c>
      <c r="F14" s="19">
        <f t="shared" si="1"/>
        <v>104084</v>
      </c>
      <c r="G14" s="18">
        <v>5210</v>
      </c>
      <c r="H14" s="18">
        <v>11792</v>
      </c>
      <c r="I14" s="18">
        <v>87082</v>
      </c>
      <c r="J14" s="21">
        <f t="shared" si="2"/>
        <v>1.1542317246273952</v>
      </c>
      <c r="K14" s="18">
        <f t="shared" si="3"/>
        <v>13908</v>
      </c>
      <c r="L14" s="5"/>
      <c r="M14" s="5"/>
    </row>
    <row r="15" spans="1:13" x14ac:dyDescent="0.25">
      <c r="A15" s="15" t="s">
        <v>81</v>
      </c>
      <c r="B15" s="19">
        <f t="shared" si="0"/>
        <v>3138317</v>
      </c>
      <c r="C15" s="18">
        <v>606985</v>
      </c>
      <c r="D15" s="18">
        <v>582720</v>
      </c>
      <c r="E15" s="18">
        <v>1948612</v>
      </c>
      <c r="F15" s="19">
        <f t="shared" si="1"/>
        <v>2615379</v>
      </c>
      <c r="G15" s="18">
        <v>437658</v>
      </c>
      <c r="H15" s="18">
        <v>485647</v>
      </c>
      <c r="I15" s="18">
        <v>1692074</v>
      </c>
      <c r="J15" s="21">
        <f t="shared" si="2"/>
        <v>0.83336992407076782</v>
      </c>
      <c r="K15" s="18">
        <f t="shared" si="3"/>
        <v>-522938</v>
      </c>
      <c r="L15" s="5"/>
      <c r="M15" s="5"/>
    </row>
    <row r="16" spans="1:13" x14ac:dyDescent="0.25">
      <c r="A16" s="8" t="s">
        <v>82</v>
      </c>
      <c r="B16" s="19">
        <f>SUM(B7:B15)</f>
        <v>5152887</v>
      </c>
      <c r="C16" s="19">
        <f t="shared" ref="C16:E16" si="4">SUM(C7:C15)</f>
        <v>743719</v>
      </c>
      <c r="D16" s="19">
        <f t="shared" si="4"/>
        <v>834563</v>
      </c>
      <c r="E16" s="19">
        <f t="shared" si="4"/>
        <v>3574605</v>
      </c>
      <c r="F16" s="19">
        <f t="shared" ref="F16" si="5">SUM(F7:F15)</f>
        <v>4571307</v>
      </c>
      <c r="G16" s="19">
        <f t="shared" ref="G16" si="6">SUM(G7:G15)</f>
        <v>555284</v>
      </c>
      <c r="H16" s="19">
        <f t="shared" ref="H16" si="7">SUM(H7:H15)</f>
        <v>735564</v>
      </c>
      <c r="I16" s="19">
        <f t="shared" ref="I16" si="8">SUM(I7:I15)</f>
        <v>3280459</v>
      </c>
      <c r="J16" s="50">
        <f t="shared" ref="J16" si="9">SUM(J7:J15)</f>
        <v>8.8361388831836916</v>
      </c>
      <c r="K16" s="19">
        <f t="shared" ref="K16" si="10">SUM(K7:K15)</f>
        <v>-581580</v>
      </c>
      <c r="L16" s="5"/>
      <c r="M16" s="5"/>
    </row>
  </sheetData>
  <mergeCells count="7">
    <mergeCell ref="K5:K6"/>
    <mergeCell ref="C5:E5"/>
    <mergeCell ref="G5:I5"/>
    <mergeCell ref="B5:B6"/>
    <mergeCell ref="A5:A6"/>
    <mergeCell ref="F5:F6"/>
    <mergeCell ref="J5:J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Расшиф собст дох</vt:lpstr>
      <vt:lpstr>Недоимка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2024-02-06T08:19:38Z</dcterms:modified>
</cp:coreProperties>
</file>