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Доходы" sheetId="1" r:id="rId1"/>
    <sheet name="Расходы" sheetId="2" r:id="rId2"/>
    <sheet name="Расшиф собст доходов" sheetId="3" r:id="rId3"/>
    <sheet name="Недоимка" sheetId="4" r:id="rId4"/>
  </sheets>
  <calcPr calcId="152511"/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7" i="4"/>
  <c r="G8" i="4"/>
  <c r="G9" i="4"/>
  <c r="G10" i="4"/>
  <c r="G11" i="4"/>
  <c r="G12" i="4"/>
  <c r="G13" i="4"/>
  <c r="G14" i="4"/>
  <c r="G15" i="4"/>
  <c r="C9" i="4"/>
  <c r="B6" i="2"/>
  <c r="K6" i="2"/>
  <c r="K9" i="2" s="1"/>
  <c r="C27" i="3" l="1"/>
  <c r="C41" i="3"/>
  <c r="C83" i="3" s="1"/>
  <c r="C22" i="3"/>
  <c r="C25" i="1" l="1"/>
  <c r="B25" i="1"/>
  <c r="C6" i="1"/>
  <c r="B6" i="1"/>
  <c r="D14" i="1"/>
  <c r="D15" i="1"/>
  <c r="D16" i="1"/>
  <c r="D18" i="1"/>
  <c r="D21" i="1"/>
  <c r="D22" i="1"/>
  <c r="D24" i="1"/>
  <c r="D26" i="1"/>
  <c r="D27" i="1"/>
  <c r="D29" i="1"/>
  <c r="D32" i="1"/>
  <c r="G7" i="4" l="1"/>
  <c r="C8" i="4"/>
  <c r="C10" i="4"/>
  <c r="C11" i="4"/>
  <c r="C12" i="4"/>
  <c r="C13" i="4"/>
  <c r="C14" i="4"/>
  <c r="C15" i="4"/>
  <c r="C7" i="4"/>
  <c r="D16" i="4"/>
  <c r="E16" i="4"/>
  <c r="F16" i="4"/>
  <c r="H16" i="4"/>
  <c r="I16" i="4"/>
  <c r="J16" i="4"/>
  <c r="C16" i="4" l="1"/>
  <c r="K15" i="4"/>
  <c r="K13" i="4"/>
  <c r="K11" i="4"/>
  <c r="K9" i="4"/>
  <c r="K7" i="4"/>
  <c r="K14" i="4"/>
  <c r="K12" i="4"/>
  <c r="K10" i="4"/>
  <c r="K8" i="4"/>
  <c r="G16" i="4"/>
  <c r="C81" i="3"/>
  <c r="C76" i="3"/>
  <c r="C49" i="3"/>
  <c r="C18" i="3"/>
  <c r="C9" i="3"/>
  <c r="C5" i="3"/>
  <c r="L16" i="4" l="1"/>
  <c r="K16" i="4"/>
  <c r="C10" i="2"/>
  <c r="D10" i="2"/>
  <c r="E10" i="2"/>
  <c r="G10" i="2"/>
  <c r="H10" i="2"/>
  <c r="I10" i="2"/>
  <c r="J10" i="2"/>
  <c r="L10" i="2"/>
  <c r="M10" i="2"/>
  <c r="N10" i="2"/>
  <c r="P10" i="2"/>
  <c r="Q10" i="2"/>
  <c r="R10" i="2"/>
  <c r="S10" i="2"/>
  <c r="K12" i="2"/>
  <c r="K14" i="2"/>
  <c r="K18" i="2"/>
  <c r="O11" i="2"/>
  <c r="K11" i="2" s="1"/>
  <c r="K13" i="2"/>
  <c r="K15" i="2"/>
  <c r="O16" i="2"/>
  <c r="K16" i="2" s="1"/>
  <c r="O17" i="2"/>
  <c r="K17" i="2" s="1"/>
  <c r="K19" i="2"/>
  <c r="K20" i="2"/>
  <c r="T8" i="2"/>
  <c r="F11" i="2"/>
  <c r="B12" i="2"/>
  <c r="B14" i="2"/>
  <c r="F16" i="2"/>
  <c r="B16" i="2" s="1"/>
  <c r="F17" i="2"/>
  <c r="B18" i="2"/>
  <c r="B20" i="2"/>
  <c r="B11" i="2"/>
  <c r="B13" i="2"/>
  <c r="B15" i="2"/>
  <c r="B17" i="2"/>
  <c r="B19" i="2"/>
  <c r="B10" i="2" l="1"/>
  <c r="T19" i="2"/>
  <c r="F10" i="2"/>
  <c r="K10" i="2"/>
  <c r="T11" i="2"/>
  <c r="O10" i="2"/>
  <c r="T15" i="2"/>
  <c r="T18" i="2"/>
  <c r="T16" i="2"/>
  <c r="T14" i="2"/>
  <c r="T12" i="2"/>
  <c r="T20" i="2"/>
  <c r="T17" i="2"/>
  <c r="T13" i="2"/>
  <c r="D11" i="1"/>
  <c r="D12" i="1"/>
  <c r="D10" i="1"/>
  <c r="D8" i="1"/>
  <c r="D7" i="1"/>
  <c r="D28" i="1"/>
  <c r="D25" i="1"/>
  <c r="C20" i="1"/>
  <c r="C19" i="1" s="1"/>
  <c r="B20" i="1"/>
  <c r="B19" i="1" s="1"/>
  <c r="B30" i="1" s="1"/>
  <c r="B33" i="1" s="1"/>
  <c r="C23" i="1"/>
  <c r="B23" i="1"/>
  <c r="D23" i="1" s="1"/>
  <c r="C17" i="1"/>
  <c r="B17" i="1"/>
  <c r="C13" i="1"/>
  <c r="B13" i="1"/>
  <c r="C9" i="1"/>
  <c r="B9" i="1"/>
  <c r="T10" i="2" l="1"/>
  <c r="D20" i="1"/>
  <c r="D17" i="1"/>
  <c r="D13" i="1"/>
  <c r="D6" i="1"/>
  <c r="C30" i="1"/>
  <c r="C33" i="1" s="1"/>
  <c r="D9" i="1"/>
  <c r="D33" i="1" l="1"/>
  <c r="D30" i="1"/>
  <c r="D19" i="1"/>
  <c r="T7" i="2"/>
  <c r="B9" i="2"/>
  <c r="T9" i="2" s="1"/>
  <c r="T6" i="2" l="1"/>
</calcChain>
</file>

<file path=xl/sharedStrings.xml><?xml version="1.0" encoding="utf-8"?>
<sst xmlns="http://schemas.openxmlformats.org/spreadsheetml/2006/main" count="186" uniqueCount="163">
  <si>
    <t>Исполнение доходной части консолидированного бюджета  /тыс.руб/</t>
  </si>
  <si>
    <t>Наменование доходов</t>
  </si>
  <si>
    <t>Отчетный период</t>
  </si>
  <si>
    <t>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</si>
  <si>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</si>
  <si>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</si>
  <si>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</si>
  <si>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налог, взимаемый в виде стоимости патента</t>
  </si>
  <si>
    <t>ед. налог на вмен.дох. для отд видов</t>
  </si>
  <si>
    <t>единый сельскохозяйственный налог</t>
  </si>
  <si>
    <t xml:space="preserve">Налоги на имущество </t>
  </si>
  <si>
    <t>Налог  на имущество физических лиц</t>
  </si>
  <si>
    <t>Налог на имущество организаций</t>
  </si>
  <si>
    <t>Земельный налог</t>
  </si>
  <si>
    <t>Госпошлина, всего</t>
  </si>
  <si>
    <t xml:space="preserve">госпошлина </t>
  </si>
  <si>
    <t>НЕНАЛОГОВЫЕ ДОХОДЫ</t>
  </si>
  <si>
    <t>Доходы от использования имущества</t>
  </si>
  <si>
    <t>аренда земли</t>
  </si>
  <si>
    <t>аренда имущества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</si>
  <si>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</si>
  <si>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</si>
  <si>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 активов</t>
  </si>
  <si>
    <t>Продажа земельных участков</t>
  </si>
  <si>
    <t>Штрафы, санкции, возмещение ущерба, всего</t>
  </si>
  <si>
    <t>Прочие неналоговые доходы</t>
  </si>
  <si>
    <t>втч:самообложение</t>
  </si>
  <si>
    <t>ИТОГО НАЛОГОВЫЕ И НЕНАЛОГОВЫЕ ДОХОДЫ</t>
  </si>
  <si>
    <t>в т.ч</t>
  </si>
  <si>
    <t>Кожуунный</t>
  </si>
  <si>
    <t>Поселения</t>
  </si>
  <si>
    <t>коэфф роста факта 2023 к 2022</t>
  </si>
  <si>
    <t>за 9 мес 2022 г</t>
  </si>
  <si>
    <t>за 9 мес 2023 г</t>
  </si>
  <si>
    <t>Исполнение расходной части консолидированного бюджета  /тыс.руб/</t>
  </si>
  <si>
    <t>Наименование расходов</t>
  </si>
  <si>
    <t>по статьям затрат</t>
  </si>
  <si>
    <t>Зарплата (211)</t>
  </si>
  <si>
    <t>Прочие выплаты и начис на оплату труда (212,213)</t>
  </si>
  <si>
    <t>Услуги связи</t>
  </si>
  <si>
    <t>Комму           нальные услуги</t>
  </si>
  <si>
    <t>в том числе</t>
  </si>
  <si>
    <t>Прочие расходы и услуги</t>
  </si>
  <si>
    <t>транспортировка угля</t>
  </si>
  <si>
    <t>потребление электро                    энергии</t>
  </si>
  <si>
    <t>приобретение угля</t>
  </si>
  <si>
    <t>Доходы всего</t>
  </si>
  <si>
    <t>Финансовая помощь</t>
  </si>
  <si>
    <t>Собственные доходы</t>
  </si>
  <si>
    <t>Доля собственных доходов в общем объеме бюджета в %</t>
  </si>
  <si>
    <t>Расходы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</si>
  <si>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</si>
  <si>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</si>
  <si>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</si>
  <si>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</si>
  <si>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</si>
  <si>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</si>
  <si>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</si>
  <si>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</si>
  <si>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</si>
  <si>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</si>
  <si>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Расшифровка расходов за счет собственных доходов бюджета</t>
  </si>
  <si>
    <t>/тыс.руб/</t>
  </si>
  <si>
    <t>№ п/п</t>
  </si>
  <si>
    <t>Вид расходов</t>
  </si>
  <si>
    <t>Оплата труда</t>
  </si>
  <si>
    <t>оплата труда работникам бюджетной сферы</t>
  </si>
  <si>
    <t>оплата труда работникам по договору гражданско-правового характера</t>
  </si>
  <si>
    <t>Начисления на оплату труда</t>
  </si>
  <si>
    <t>Коммунальные услуги</t>
  </si>
  <si>
    <t>транспортные услуги за перевозку угля</t>
  </si>
  <si>
    <t>электроэнергия</t>
  </si>
  <si>
    <t>Питание</t>
  </si>
  <si>
    <t>Проведение культурно-массовых мероприятий</t>
  </si>
  <si>
    <t>Проведение спортмероприятий</t>
  </si>
  <si>
    <t>ГСМ</t>
  </si>
  <si>
    <t>Командировочные расходы</t>
  </si>
  <si>
    <t>суточные</t>
  </si>
  <si>
    <t xml:space="preserve">транспортные услуги </t>
  </si>
  <si>
    <t>Текущий ремонт зданий</t>
  </si>
  <si>
    <t>Приобретение оборудования и инвентаря</t>
  </si>
  <si>
    <t>Приобретение мебели</t>
  </si>
  <si>
    <t>Приобретение оргтехники</t>
  </si>
  <si>
    <t>Софинансирование программ</t>
  </si>
  <si>
    <t>Софинансирования программы "Молодая семья"</t>
  </si>
  <si>
    <t>Софинансирование программы "Уничтожение дикорастущей конопли"</t>
  </si>
  <si>
    <t>Софинансирование программы "ФКГС"</t>
  </si>
  <si>
    <t>Софинансирование программы "Предупреждение и профилактика преступлений"</t>
  </si>
  <si>
    <t>Прочие расходы</t>
  </si>
  <si>
    <t>Уплата членских взносов АСМО</t>
  </si>
  <si>
    <t>Приобретение канцтоваров</t>
  </si>
  <si>
    <t>Оплата услуг</t>
  </si>
  <si>
    <t>Заправка катриджей и ремонт оргтехники</t>
  </si>
  <si>
    <t>Возмещение морального вреда по решению судебных органов</t>
  </si>
  <si>
    <t>Уплата налогов</t>
  </si>
  <si>
    <t>Транспортный налог</t>
  </si>
  <si>
    <t>Госпошлина,пени и штрафы по налогам</t>
  </si>
  <si>
    <t xml:space="preserve">Налог на имущество </t>
  </si>
  <si>
    <t xml:space="preserve">Земельный налог </t>
  </si>
  <si>
    <t>Капитальный ремонт</t>
  </si>
  <si>
    <t>Приобретение стройматериалов</t>
  </si>
  <si>
    <t>Всего расходов</t>
  </si>
  <si>
    <t>Недоимка по налогам и сборам</t>
  </si>
  <si>
    <t>Наименование сельских поселений</t>
  </si>
  <si>
    <t>по видам налогов</t>
  </si>
  <si>
    <t>Откл                     (рост +,                       снижение -)</t>
  </si>
  <si>
    <t>Имущес                                  твенные                       налоги</t>
  </si>
  <si>
    <t>Тран                                 спортный                       налог</t>
  </si>
  <si>
    <t>с.Дон-Терезин</t>
  </si>
  <si>
    <t>с.Аянгаты</t>
  </si>
  <si>
    <t>с.Аксы-Барлык</t>
  </si>
  <si>
    <t>с.Барлык</t>
  </si>
  <si>
    <t>с.Бижиктиг-Хая</t>
  </si>
  <si>
    <t>с.Эрги-Барлык</t>
  </si>
  <si>
    <t>с.Шекпээр</t>
  </si>
  <si>
    <t>с.Хонделен</t>
  </si>
  <si>
    <t>с.Кызыл-Мажалык</t>
  </si>
  <si>
    <t xml:space="preserve">Всего </t>
  </si>
  <si>
    <t>коэфф роста, снижения факта 2023 к 2022</t>
  </si>
  <si>
    <t>Приобретение запчастей</t>
  </si>
  <si>
    <t xml:space="preserve">Приобретение оборудования и инвентаря </t>
  </si>
  <si>
    <t>Погашение процентов бюджетного кредита участникам программы КРСТ</t>
  </si>
  <si>
    <t>Софинансирование программы "Снижение туберкулеза"</t>
  </si>
  <si>
    <t>Софинансирование подпрограммы "Регулирование численности волков и безхозяйных собак"</t>
  </si>
  <si>
    <t>Софинансирование программы "Водоснабжение"</t>
  </si>
  <si>
    <t>Софинансирование проекта  "Гнездо орлят"</t>
  </si>
  <si>
    <t>Софинансирование подпрограммы "Весенне-полевые работы"</t>
  </si>
  <si>
    <t>Софинансирование подпрограммы "Приобретение семян"</t>
  </si>
  <si>
    <t>Софинансирование подпрограммы "Мат помощь малоимущим гражданам"</t>
  </si>
  <si>
    <t>Софинансирование проекта  "Модельная библиотека"</t>
  </si>
  <si>
    <t>Приобретение шин</t>
  </si>
  <si>
    <t>Приобретение спецодежды</t>
  </si>
  <si>
    <t>Приобретение огнетушителей</t>
  </si>
  <si>
    <t>Приобретение хозяйственных товаров</t>
  </si>
  <si>
    <t>Договора на оказание прочих услуг</t>
  </si>
  <si>
    <t>Приобретение цветов</t>
  </si>
  <si>
    <t>Оплата электроэнергии скважин</t>
  </si>
  <si>
    <t>Расходы на благоустройство и озеленения</t>
  </si>
  <si>
    <t>Подготовка опашки</t>
  </si>
  <si>
    <t>Техосмотр и страхование автомобильного транспорта и имущества</t>
  </si>
  <si>
    <t>Уборка снега и ТБО</t>
  </si>
  <si>
    <t>Приобретение дезинфицирующих средств</t>
  </si>
  <si>
    <t>Издание местной газеты</t>
  </si>
  <si>
    <t>Оплата за обучение</t>
  </si>
  <si>
    <t>Госэкспертиза проектных документаций и типовому проектированию</t>
  </si>
  <si>
    <t>Расходы за счет дорожного фонда</t>
  </si>
  <si>
    <t>За отключение и подключение э/э</t>
  </si>
  <si>
    <t>Перевозка грузов</t>
  </si>
  <si>
    <t>Энергосервисные услуги</t>
  </si>
  <si>
    <t>За медицинский осмотр</t>
  </si>
  <si>
    <t>За найм жилого помещения</t>
  </si>
  <si>
    <t xml:space="preserve">Оплата программных обновлений </t>
  </si>
  <si>
    <t>Уличное освещение</t>
  </si>
  <si>
    <t>Охрана образовательных организаций</t>
  </si>
  <si>
    <t>На текущий ремонт зданий</t>
  </si>
  <si>
    <t>Изготовление баннеров</t>
  </si>
  <si>
    <t>Оплата видеонаблюдения</t>
  </si>
  <si>
    <t>Разработка генеральных планов, проектной и сметной документации</t>
  </si>
  <si>
    <t>Выплата грантов и других премий</t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</si>
  <si>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>14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</si>
  <si>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>15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</si>
  <si>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r>
      <t xml:space="preserve"> 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16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</si>
  <si>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 xml:space="preserve">17 </t>
    </r>
    <r>
      <rPr>
        <sz val="10"/>
        <color theme="1"/>
        <rFont val="Times New Roman"/>
        <family val="1"/>
        <charset val="204"/>
      </rPr>
      <t>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</si>
</sst>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8" zoomScaleNormal="100" workbookViewId="0">
      <selection sqref="A1:D33"/>
    </sheetView>
  </sheetViews>
  <sheetFormatPr defaultRowHeight="15" x14ac:dyDescent="0.25"/>
  <cols>
    <col min="1" max="1" width="55.5703125" customWidth="1"/>
  </cols>
  <sheetData>
    <row r="1" spans="1:9" ht="15" customHeight="1" x14ac:dyDescent="0.25">
      <c r="A1" s="63" t="s">
        <v>159</v>
      </c>
      <c r="B1" s="64"/>
      <c r="C1" s="64"/>
      <c r="D1" s="64"/>
      <c r="E1" s="2"/>
      <c r="F1" s="2"/>
      <c r="G1" s="2"/>
      <c r="H1" s="2"/>
      <c r="I1" s="2"/>
    </row>
    <row r="2" spans="1:9" ht="15" customHeight="1" x14ac:dyDescent="0.25">
      <c r="A2" s="34" t="s">
        <v>0</v>
      </c>
      <c r="B2" s="35"/>
      <c r="C2" s="35"/>
      <c r="D2" s="35"/>
      <c r="E2" s="2"/>
      <c r="F2" s="2"/>
      <c r="G2" s="2"/>
      <c r="H2" s="2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31" t="s">
        <v>1</v>
      </c>
      <c r="B4" s="29" t="s">
        <v>2</v>
      </c>
      <c r="C4" s="30"/>
      <c r="D4" s="33" t="s">
        <v>31</v>
      </c>
      <c r="E4" s="1"/>
      <c r="F4" s="1"/>
      <c r="G4" s="1"/>
      <c r="H4" s="1"/>
      <c r="I4" s="1"/>
    </row>
    <row r="5" spans="1:9" ht="36.75" customHeight="1" x14ac:dyDescent="0.25">
      <c r="A5" s="32"/>
      <c r="B5" s="3" t="s">
        <v>32</v>
      </c>
      <c r="C5" s="3" t="s">
        <v>33</v>
      </c>
      <c r="D5" s="32"/>
      <c r="E5" s="1"/>
      <c r="F5" s="1"/>
      <c r="G5" s="1"/>
      <c r="H5" s="1"/>
      <c r="I5" s="1"/>
    </row>
    <row r="6" spans="1:9" x14ac:dyDescent="0.25">
      <c r="A6" s="7" t="s">
        <v>3</v>
      </c>
      <c r="B6" s="8">
        <f>B7+B8+B9+B13+B17</f>
        <v>47630</v>
      </c>
      <c r="C6" s="8">
        <f>C7+C8+C9+C13+C17</f>
        <v>54084</v>
      </c>
      <c r="D6" s="13">
        <f>C6/B6</f>
        <v>1.1355028343481</v>
      </c>
      <c r="E6" s="1"/>
      <c r="F6" s="1"/>
      <c r="G6" s="1"/>
      <c r="H6" s="1"/>
      <c r="I6" s="1"/>
    </row>
    <row r="7" spans="1:9" x14ac:dyDescent="0.25">
      <c r="A7" s="4" t="s">
        <v>4</v>
      </c>
      <c r="B7" s="5">
        <v>34800</v>
      </c>
      <c r="C7" s="5">
        <v>40737</v>
      </c>
      <c r="D7" s="14">
        <f>C7/B7</f>
        <v>1.170603448275862</v>
      </c>
      <c r="E7" s="1"/>
      <c r="F7" s="1"/>
      <c r="G7" s="1"/>
      <c r="H7" s="1"/>
      <c r="I7" s="1"/>
    </row>
    <row r="8" spans="1:9" x14ac:dyDescent="0.25">
      <c r="A8" s="4" t="s">
        <v>5</v>
      </c>
      <c r="B8" s="5">
        <v>3631</v>
      </c>
      <c r="C8" s="5">
        <v>3788</v>
      </c>
      <c r="D8" s="14">
        <f>C8/B8</f>
        <v>1.0432387771963647</v>
      </c>
      <c r="E8" s="1"/>
      <c r="F8" s="1"/>
      <c r="G8" s="1"/>
      <c r="H8" s="1"/>
      <c r="I8" s="1"/>
    </row>
    <row r="9" spans="1:9" x14ac:dyDescent="0.25">
      <c r="A9" s="7" t="s">
        <v>6</v>
      </c>
      <c r="B9" s="8">
        <f>SUM(B10:B12)</f>
        <v>5104</v>
      </c>
      <c r="C9" s="8">
        <f>SUM(C10:C12)</f>
        <v>6210</v>
      </c>
      <c r="D9" s="13">
        <f>SUM(D10:D12)</f>
        <v>3.3198411326709412</v>
      </c>
      <c r="E9" s="1"/>
      <c r="F9" s="1"/>
      <c r="G9" s="1"/>
      <c r="H9" s="1"/>
      <c r="I9" s="1"/>
    </row>
    <row r="10" spans="1:9" x14ac:dyDescent="0.25">
      <c r="A10" s="4" t="s">
        <v>7</v>
      </c>
      <c r="B10" s="6">
        <v>240</v>
      </c>
      <c r="C10" s="6">
        <v>328</v>
      </c>
      <c r="D10" s="14">
        <f>C10/B10</f>
        <v>1.3666666666666667</v>
      </c>
      <c r="E10" s="1"/>
      <c r="F10" s="1"/>
      <c r="G10" s="1"/>
      <c r="H10" s="1"/>
      <c r="I10" s="1"/>
    </row>
    <row r="11" spans="1:9" x14ac:dyDescent="0.25">
      <c r="A11" s="4" t="s">
        <v>8</v>
      </c>
      <c r="B11" s="6">
        <v>4713</v>
      </c>
      <c r="C11" s="6">
        <v>5772</v>
      </c>
      <c r="D11" s="14">
        <f t="shared" ref="D11:D33" si="0">C11/B11</f>
        <v>1.2246976448122215</v>
      </c>
      <c r="E11" s="1"/>
      <c r="F11" s="1"/>
      <c r="G11" s="1"/>
      <c r="H11" s="1"/>
      <c r="I11" s="1"/>
    </row>
    <row r="12" spans="1:9" x14ac:dyDescent="0.25">
      <c r="A12" s="4" t="s">
        <v>9</v>
      </c>
      <c r="B12" s="6">
        <v>151</v>
      </c>
      <c r="C12" s="6">
        <v>110</v>
      </c>
      <c r="D12" s="14">
        <f t="shared" si="0"/>
        <v>0.72847682119205293</v>
      </c>
      <c r="E12" s="1"/>
      <c r="F12" s="1"/>
      <c r="G12" s="1"/>
      <c r="H12" s="1"/>
      <c r="I12" s="1"/>
    </row>
    <row r="13" spans="1:9" x14ac:dyDescent="0.25">
      <c r="A13" s="7" t="s">
        <v>10</v>
      </c>
      <c r="B13" s="8">
        <f>SUM(B14:B16)</f>
        <v>1952</v>
      </c>
      <c r="C13" s="8">
        <f t="shared" ref="C13" si="1">SUM(C14:C16)</f>
        <v>1095</v>
      </c>
      <c r="D13" s="13">
        <f t="shared" si="0"/>
        <v>0.56096311475409832</v>
      </c>
      <c r="E13" s="1"/>
      <c r="F13" s="1"/>
      <c r="G13" s="1"/>
      <c r="H13" s="1"/>
      <c r="I13" s="1"/>
    </row>
    <row r="14" spans="1:9" x14ac:dyDescent="0.25">
      <c r="A14" s="4" t="s">
        <v>11</v>
      </c>
      <c r="B14" s="6">
        <v>94</v>
      </c>
      <c r="C14" s="6">
        <v>81</v>
      </c>
      <c r="D14" s="14">
        <f t="shared" si="0"/>
        <v>0.86170212765957444</v>
      </c>
      <c r="E14" s="1"/>
      <c r="F14" s="1"/>
      <c r="G14" s="1"/>
      <c r="H14" s="1"/>
      <c r="I14" s="1"/>
    </row>
    <row r="15" spans="1:9" x14ac:dyDescent="0.25">
      <c r="A15" s="4" t="s">
        <v>12</v>
      </c>
      <c r="B15" s="5">
        <v>1224</v>
      </c>
      <c r="C15" s="5">
        <v>765</v>
      </c>
      <c r="D15" s="14">
        <f t="shared" si="0"/>
        <v>0.625</v>
      </c>
      <c r="E15" s="1"/>
      <c r="F15" s="1"/>
      <c r="G15" s="1"/>
      <c r="H15" s="1"/>
      <c r="I15" s="1"/>
    </row>
    <row r="16" spans="1:9" x14ac:dyDescent="0.25">
      <c r="A16" s="4" t="s">
        <v>13</v>
      </c>
      <c r="B16" s="6">
        <v>634</v>
      </c>
      <c r="C16" s="6">
        <v>249</v>
      </c>
      <c r="D16" s="14">
        <f t="shared" si="0"/>
        <v>0.39274447949526814</v>
      </c>
      <c r="E16" s="1"/>
      <c r="F16" s="1"/>
      <c r="G16" s="1"/>
      <c r="H16" s="1"/>
      <c r="I16" s="1"/>
    </row>
    <row r="17" spans="1:9" x14ac:dyDescent="0.25">
      <c r="A17" s="7" t="s">
        <v>14</v>
      </c>
      <c r="B17" s="8">
        <f>B18</f>
        <v>2143</v>
      </c>
      <c r="C17" s="8">
        <f t="shared" ref="C17" si="2">C18</f>
        <v>2254</v>
      </c>
      <c r="D17" s="13">
        <f t="shared" si="0"/>
        <v>1.0517965468968735</v>
      </c>
      <c r="E17" s="1"/>
      <c r="F17" s="1"/>
      <c r="G17" s="1"/>
      <c r="H17" s="1"/>
      <c r="I17" s="1"/>
    </row>
    <row r="18" spans="1:9" x14ac:dyDescent="0.25">
      <c r="A18" s="4" t="s">
        <v>15</v>
      </c>
      <c r="B18" s="5">
        <v>2143</v>
      </c>
      <c r="C18" s="5">
        <v>2254</v>
      </c>
      <c r="D18" s="14">
        <f t="shared" si="0"/>
        <v>1.0517965468968735</v>
      </c>
      <c r="E18" s="1"/>
      <c r="F18" s="1"/>
      <c r="G18" s="1"/>
      <c r="H18" s="1"/>
      <c r="I18" s="1"/>
    </row>
    <row r="19" spans="1:9" x14ac:dyDescent="0.25">
      <c r="A19" s="7" t="s">
        <v>16</v>
      </c>
      <c r="B19" s="8">
        <f>B20+B23+B25+B27+B28</f>
        <v>2511</v>
      </c>
      <c r="C19" s="8">
        <f>C20+C23+C25+C27+C28</f>
        <v>1481</v>
      </c>
      <c r="D19" s="13">
        <f t="shared" si="0"/>
        <v>0.58980485862206289</v>
      </c>
      <c r="E19" s="1"/>
      <c r="F19" s="1"/>
      <c r="G19" s="1"/>
      <c r="H19" s="1"/>
      <c r="I19" s="1"/>
    </row>
    <row r="20" spans="1:9" x14ac:dyDescent="0.25">
      <c r="A20" s="7" t="s">
        <v>17</v>
      </c>
      <c r="B20" s="8">
        <f>SUM(B21:B22)</f>
        <v>406</v>
      </c>
      <c r="C20" s="8">
        <f t="shared" ref="C20" si="3">SUM(C21:C22)</f>
        <v>578</v>
      </c>
      <c r="D20" s="13">
        <f t="shared" si="0"/>
        <v>1.4236453201970443</v>
      </c>
      <c r="E20" s="1"/>
      <c r="F20" s="1"/>
      <c r="G20" s="1"/>
      <c r="H20" s="1"/>
      <c r="I20" s="1"/>
    </row>
    <row r="21" spans="1:9" x14ac:dyDescent="0.25">
      <c r="A21" s="4" t="s">
        <v>18</v>
      </c>
      <c r="B21" s="5">
        <v>303</v>
      </c>
      <c r="C21" s="5">
        <v>373</v>
      </c>
      <c r="D21" s="14">
        <f t="shared" si="0"/>
        <v>1.2310231023102309</v>
      </c>
      <c r="E21" s="1"/>
      <c r="F21" s="1"/>
      <c r="G21" s="1"/>
      <c r="H21" s="1"/>
      <c r="I21" s="1"/>
    </row>
    <row r="22" spans="1:9" x14ac:dyDescent="0.25">
      <c r="A22" s="4" t="s">
        <v>19</v>
      </c>
      <c r="B22" s="6">
        <v>103</v>
      </c>
      <c r="C22" s="6">
        <v>205</v>
      </c>
      <c r="D22" s="14">
        <f t="shared" si="0"/>
        <v>1.9902912621359223</v>
      </c>
      <c r="E22" s="1"/>
      <c r="F22" s="1"/>
      <c r="G22" s="1"/>
      <c r="H22" s="1"/>
      <c r="I22" s="1"/>
    </row>
    <row r="23" spans="1:9" x14ac:dyDescent="0.25">
      <c r="A23" s="7" t="s">
        <v>20</v>
      </c>
      <c r="B23" s="9">
        <f>B24</f>
        <v>848</v>
      </c>
      <c r="C23" s="9">
        <f t="shared" ref="C23" si="4">C24</f>
        <v>116</v>
      </c>
      <c r="D23" s="13">
        <f t="shared" si="0"/>
        <v>0.13679245283018868</v>
      </c>
      <c r="E23" s="1"/>
      <c r="F23" s="1"/>
      <c r="G23" s="1"/>
      <c r="H23" s="1"/>
      <c r="I23" s="1"/>
    </row>
    <row r="24" spans="1:9" x14ac:dyDescent="0.25">
      <c r="A24" s="4" t="s">
        <v>21</v>
      </c>
      <c r="B24" s="6">
        <v>848</v>
      </c>
      <c r="C24" s="6">
        <v>116</v>
      </c>
      <c r="D24" s="14">
        <f t="shared" si="0"/>
        <v>0.13679245283018868</v>
      </c>
      <c r="E24" s="1"/>
      <c r="F24" s="1"/>
      <c r="G24" s="1"/>
      <c r="H24" s="1"/>
      <c r="I24" s="1"/>
    </row>
    <row r="25" spans="1:9" x14ac:dyDescent="0.25">
      <c r="A25" s="10" t="s">
        <v>22</v>
      </c>
      <c r="B25" s="9">
        <f>B26</f>
        <v>84</v>
      </c>
      <c r="C25" s="9">
        <f>C26</f>
        <v>0</v>
      </c>
      <c r="D25" s="13">
        <f t="shared" si="0"/>
        <v>0</v>
      </c>
      <c r="E25" s="1"/>
      <c r="F25" s="1"/>
      <c r="G25" s="1"/>
      <c r="H25" s="1"/>
      <c r="I25" s="1"/>
    </row>
    <row r="26" spans="1:9" x14ac:dyDescent="0.25">
      <c r="A26" s="4" t="s">
        <v>23</v>
      </c>
      <c r="B26" s="6">
        <v>84</v>
      </c>
      <c r="C26" s="6"/>
      <c r="D26" s="14">
        <f t="shared" si="0"/>
        <v>0</v>
      </c>
      <c r="E26" s="1"/>
      <c r="F26" s="1"/>
      <c r="G26" s="1"/>
      <c r="H26" s="1"/>
      <c r="I26" s="1"/>
    </row>
    <row r="27" spans="1:9" x14ac:dyDescent="0.25">
      <c r="A27" s="4" t="s">
        <v>24</v>
      </c>
      <c r="B27" s="6">
        <v>922</v>
      </c>
      <c r="C27" s="6">
        <v>519</v>
      </c>
      <c r="D27" s="14">
        <f t="shared" si="0"/>
        <v>0.56290672451193058</v>
      </c>
      <c r="E27" s="1"/>
      <c r="F27" s="1"/>
      <c r="G27" s="1"/>
      <c r="H27" s="1"/>
      <c r="I27" s="1"/>
    </row>
    <row r="28" spans="1:9" x14ac:dyDescent="0.25">
      <c r="A28" s="7" t="s">
        <v>25</v>
      </c>
      <c r="B28" s="9">
        <v>251</v>
      </c>
      <c r="C28" s="9">
        <v>268</v>
      </c>
      <c r="D28" s="13">
        <f t="shared" si="0"/>
        <v>1.0677290836653386</v>
      </c>
      <c r="E28" s="1"/>
      <c r="F28" s="1"/>
      <c r="G28" s="1"/>
      <c r="H28" s="1"/>
      <c r="I28" s="1"/>
    </row>
    <row r="29" spans="1:9" x14ac:dyDescent="0.25">
      <c r="A29" s="4" t="s">
        <v>26</v>
      </c>
      <c r="B29" s="6">
        <v>76</v>
      </c>
      <c r="C29" s="6">
        <v>83</v>
      </c>
      <c r="D29" s="14">
        <f t="shared" si="0"/>
        <v>1.0921052631578947</v>
      </c>
      <c r="E29" s="1"/>
      <c r="F29" s="1"/>
      <c r="G29" s="1"/>
      <c r="H29" s="1"/>
      <c r="I29" s="1"/>
    </row>
    <row r="30" spans="1:9" x14ac:dyDescent="0.25">
      <c r="A30" s="10" t="s">
        <v>27</v>
      </c>
      <c r="B30" s="8">
        <f>B6+B19</f>
        <v>50141</v>
      </c>
      <c r="C30" s="8">
        <f>C6+C19</f>
        <v>55565</v>
      </c>
      <c r="D30" s="13">
        <f t="shared" si="0"/>
        <v>1.1081749466504458</v>
      </c>
      <c r="E30" s="1"/>
      <c r="F30" s="1"/>
      <c r="G30" s="1"/>
      <c r="H30" s="1"/>
      <c r="I30" s="1"/>
    </row>
    <row r="31" spans="1:9" x14ac:dyDescent="0.25">
      <c r="A31" s="4" t="s">
        <v>28</v>
      </c>
      <c r="B31" s="6"/>
      <c r="C31" s="6"/>
      <c r="D31" s="14"/>
      <c r="E31" s="1"/>
      <c r="F31" s="1"/>
      <c r="G31" s="1"/>
      <c r="H31" s="1"/>
      <c r="I31" s="1"/>
    </row>
    <row r="32" spans="1:9" x14ac:dyDescent="0.25">
      <c r="A32" s="4" t="s">
        <v>29</v>
      </c>
      <c r="B32" s="5">
        <v>47906</v>
      </c>
      <c r="C32" s="5">
        <v>53489</v>
      </c>
      <c r="D32" s="14">
        <f t="shared" si="0"/>
        <v>1.116540725587609</v>
      </c>
      <c r="E32" s="1"/>
      <c r="F32" s="1"/>
      <c r="G32" s="1"/>
      <c r="H32" s="1"/>
      <c r="I32" s="1"/>
    </row>
    <row r="33" spans="1:9" x14ac:dyDescent="0.25">
      <c r="A33" s="4" t="s">
        <v>30</v>
      </c>
      <c r="B33" s="5">
        <f>B30-B32</f>
        <v>2235</v>
      </c>
      <c r="C33" s="5">
        <f>C30-C32</f>
        <v>2076</v>
      </c>
      <c r="D33" s="14">
        <f t="shared" si="0"/>
        <v>0.92885906040268451</v>
      </c>
      <c r="E33" s="1"/>
      <c r="F33" s="1"/>
      <c r="G33" s="1"/>
      <c r="H33" s="1"/>
      <c r="I33" s="1"/>
    </row>
  </sheetData>
  <mergeCells count="5">
    <mergeCell ref="B4:C4"/>
    <mergeCell ref="A4:A5"/>
    <mergeCell ref="D4:D5"/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B6" zoomScaleNormal="100" workbookViewId="0">
      <selection sqref="A1:T20"/>
    </sheetView>
  </sheetViews>
  <sheetFormatPr defaultRowHeight="15" x14ac:dyDescent="0.25"/>
  <cols>
    <col min="1" max="1" width="26.28515625" customWidth="1"/>
    <col min="2" max="2" width="9.85546875" customWidth="1"/>
    <col min="5" max="5" width="9.42578125" customWidth="1"/>
    <col min="8" max="8" width="10.140625" customWidth="1"/>
    <col min="17" max="17" width="10.42578125" customWidth="1"/>
    <col min="20" max="20" width="13.140625" bestFit="1" customWidth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65" t="s">
        <v>160</v>
      </c>
      <c r="Q1" s="66"/>
      <c r="R1" s="66"/>
      <c r="S1" s="66"/>
      <c r="T1" s="66"/>
      <c r="U1" s="15"/>
      <c r="V1" s="15"/>
      <c r="W1" s="15"/>
    </row>
    <row r="2" spans="1:23" x14ac:dyDescent="0.25">
      <c r="A2" s="51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15"/>
      <c r="V2" s="15"/>
      <c r="W2" s="15"/>
    </row>
    <row r="3" spans="1:23" x14ac:dyDescent="0.25">
      <c r="A3" s="45" t="s">
        <v>35</v>
      </c>
      <c r="B3" s="48" t="s">
        <v>32</v>
      </c>
      <c r="C3" s="53" t="s">
        <v>36</v>
      </c>
      <c r="D3" s="54"/>
      <c r="E3" s="54"/>
      <c r="F3" s="54"/>
      <c r="G3" s="54"/>
      <c r="H3" s="54"/>
      <c r="I3" s="54"/>
      <c r="J3" s="55"/>
      <c r="K3" s="48" t="s">
        <v>33</v>
      </c>
      <c r="L3" s="42" t="s">
        <v>36</v>
      </c>
      <c r="M3" s="43"/>
      <c r="N3" s="43"/>
      <c r="O3" s="43"/>
      <c r="P3" s="43"/>
      <c r="Q3" s="43"/>
      <c r="R3" s="43"/>
      <c r="S3" s="44"/>
      <c r="T3" s="36" t="s">
        <v>31</v>
      </c>
      <c r="U3" s="15"/>
      <c r="V3" s="15"/>
      <c r="W3" s="15"/>
    </row>
    <row r="4" spans="1:23" x14ac:dyDescent="0.25">
      <c r="A4" s="46"/>
      <c r="B4" s="49"/>
      <c r="C4" s="36" t="s">
        <v>37</v>
      </c>
      <c r="D4" s="36" t="s">
        <v>38</v>
      </c>
      <c r="E4" s="36" t="s">
        <v>39</v>
      </c>
      <c r="F4" s="36" t="s">
        <v>40</v>
      </c>
      <c r="G4" s="38" t="s">
        <v>41</v>
      </c>
      <c r="H4" s="39"/>
      <c r="I4" s="40"/>
      <c r="J4" s="36" t="s">
        <v>42</v>
      </c>
      <c r="K4" s="49"/>
      <c r="L4" s="36" t="s">
        <v>37</v>
      </c>
      <c r="M4" s="36" t="s">
        <v>38</v>
      </c>
      <c r="N4" s="36" t="s">
        <v>39</v>
      </c>
      <c r="O4" s="36" t="s">
        <v>40</v>
      </c>
      <c r="P4" s="38" t="s">
        <v>41</v>
      </c>
      <c r="Q4" s="39"/>
      <c r="R4" s="40"/>
      <c r="S4" s="36" t="s">
        <v>42</v>
      </c>
      <c r="T4" s="41"/>
      <c r="U4" s="15"/>
      <c r="V4" s="15"/>
      <c r="W4" s="15"/>
    </row>
    <row r="5" spans="1:23" ht="66" customHeight="1" x14ac:dyDescent="0.25">
      <c r="A5" s="47"/>
      <c r="B5" s="50"/>
      <c r="C5" s="37"/>
      <c r="D5" s="37"/>
      <c r="E5" s="37"/>
      <c r="F5" s="37"/>
      <c r="G5" s="12" t="s">
        <v>43</v>
      </c>
      <c r="H5" s="12" t="s">
        <v>44</v>
      </c>
      <c r="I5" s="12" t="s">
        <v>45</v>
      </c>
      <c r="J5" s="37"/>
      <c r="K5" s="50"/>
      <c r="L5" s="37"/>
      <c r="M5" s="37"/>
      <c r="N5" s="37"/>
      <c r="O5" s="37"/>
      <c r="P5" s="12" t="s">
        <v>43</v>
      </c>
      <c r="Q5" s="12" t="s">
        <v>44</v>
      </c>
      <c r="R5" s="12" t="s">
        <v>45</v>
      </c>
      <c r="S5" s="37"/>
      <c r="T5" s="37"/>
      <c r="U5" s="15"/>
      <c r="V5" s="15"/>
      <c r="W5" s="15"/>
    </row>
    <row r="6" spans="1:23" ht="18.75" customHeight="1" x14ac:dyDescent="0.25">
      <c r="A6" s="7" t="s">
        <v>46</v>
      </c>
      <c r="B6" s="23">
        <f>B7+B8</f>
        <v>878596</v>
      </c>
      <c r="C6" s="23"/>
      <c r="D6" s="23"/>
      <c r="E6" s="23"/>
      <c r="F6" s="23"/>
      <c r="G6" s="23"/>
      <c r="H6" s="23"/>
      <c r="I6" s="23"/>
      <c r="J6" s="23"/>
      <c r="K6" s="23">
        <f>K7+K8</f>
        <v>847767</v>
      </c>
      <c r="L6" s="23"/>
      <c r="M6" s="23"/>
      <c r="N6" s="23"/>
      <c r="O6" s="23"/>
      <c r="P6" s="23"/>
      <c r="Q6" s="23"/>
      <c r="R6" s="23"/>
      <c r="S6" s="23"/>
      <c r="T6" s="24">
        <f t="shared" ref="T6" si="0">T7+T8+T9</f>
        <v>3.2125819255401478</v>
      </c>
      <c r="U6" s="15"/>
      <c r="V6" s="15"/>
      <c r="W6" s="15"/>
    </row>
    <row r="7" spans="1:23" ht="19.5" customHeight="1" x14ac:dyDescent="0.25">
      <c r="A7" s="11" t="s">
        <v>47</v>
      </c>
      <c r="B7" s="23">
        <v>828448</v>
      </c>
      <c r="C7" s="22"/>
      <c r="D7" s="22"/>
      <c r="E7" s="22"/>
      <c r="F7" s="23"/>
      <c r="G7" s="22"/>
      <c r="H7" s="22"/>
      <c r="I7" s="22"/>
      <c r="J7" s="22"/>
      <c r="K7" s="23">
        <v>792202</v>
      </c>
      <c r="L7" s="22"/>
      <c r="M7" s="22"/>
      <c r="N7" s="22"/>
      <c r="O7" s="23"/>
      <c r="P7" s="22"/>
      <c r="Q7" s="22"/>
      <c r="R7" s="22"/>
      <c r="S7" s="22"/>
      <c r="T7" s="24">
        <f t="shared" ref="T7:T20" si="1">K7/B7</f>
        <v>0.95624831009308975</v>
      </c>
      <c r="U7" s="15"/>
      <c r="V7" s="15"/>
      <c r="W7" s="15"/>
    </row>
    <row r="8" spans="1:23" ht="18" customHeight="1" x14ac:dyDescent="0.25">
      <c r="A8" s="11" t="s">
        <v>48</v>
      </c>
      <c r="B8" s="23">
        <v>50148</v>
      </c>
      <c r="C8" s="22"/>
      <c r="D8" s="22"/>
      <c r="E8" s="22"/>
      <c r="F8" s="23"/>
      <c r="G8" s="22"/>
      <c r="H8" s="22"/>
      <c r="I8" s="22"/>
      <c r="J8" s="22"/>
      <c r="K8" s="23">
        <v>55565</v>
      </c>
      <c r="L8" s="22"/>
      <c r="M8" s="22"/>
      <c r="N8" s="22"/>
      <c r="O8" s="23"/>
      <c r="P8" s="22"/>
      <c r="Q8" s="22"/>
      <c r="R8" s="22"/>
      <c r="S8" s="22"/>
      <c r="T8" s="24">
        <f t="shared" si="1"/>
        <v>1.1080202600303102</v>
      </c>
      <c r="U8" s="15"/>
      <c r="V8" s="15"/>
      <c r="W8" s="15"/>
    </row>
    <row r="9" spans="1:23" ht="24" x14ac:dyDescent="0.25">
      <c r="A9" s="27" t="s">
        <v>49</v>
      </c>
      <c r="B9" s="24">
        <f>B8/B6%</f>
        <v>5.7077428078434238</v>
      </c>
      <c r="C9" s="24"/>
      <c r="D9" s="24"/>
      <c r="E9" s="24"/>
      <c r="F9" s="24"/>
      <c r="G9" s="24"/>
      <c r="H9" s="24"/>
      <c r="I9" s="24"/>
      <c r="J9" s="24"/>
      <c r="K9" s="24">
        <f t="shared" ref="K9" si="2">K8/K6%</f>
        <v>6.5542772955304933</v>
      </c>
      <c r="L9" s="23"/>
      <c r="M9" s="23"/>
      <c r="N9" s="23"/>
      <c r="O9" s="23"/>
      <c r="P9" s="23"/>
      <c r="Q9" s="23"/>
      <c r="R9" s="23"/>
      <c r="S9" s="23"/>
      <c r="T9" s="24">
        <f t="shared" si="1"/>
        <v>1.1483133554167482</v>
      </c>
      <c r="U9" s="15"/>
      <c r="V9" s="15"/>
      <c r="W9" s="15"/>
    </row>
    <row r="10" spans="1:23" ht="19.5" customHeight="1" x14ac:dyDescent="0.25">
      <c r="A10" s="7" t="s">
        <v>50</v>
      </c>
      <c r="B10" s="23">
        <f>SUM(B11:B20)</f>
        <v>878353</v>
      </c>
      <c r="C10" s="23">
        <f t="shared" ref="C10:T10" si="3">SUM(C11:C20)</f>
        <v>443548</v>
      </c>
      <c r="D10" s="23">
        <f t="shared" si="3"/>
        <v>151866</v>
      </c>
      <c r="E10" s="23">
        <f t="shared" si="3"/>
        <v>1249</v>
      </c>
      <c r="F10" s="23">
        <f t="shared" si="3"/>
        <v>18599</v>
      </c>
      <c r="G10" s="23">
        <f t="shared" si="3"/>
        <v>2238</v>
      </c>
      <c r="H10" s="23">
        <f t="shared" si="3"/>
        <v>4942</v>
      </c>
      <c r="I10" s="23">
        <f t="shared" si="3"/>
        <v>11419</v>
      </c>
      <c r="J10" s="23">
        <f t="shared" si="3"/>
        <v>263091</v>
      </c>
      <c r="K10" s="23">
        <f t="shared" si="3"/>
        <v>844221</v>
      </c>
      <c r="L10" s="23">
        <f t="shared" si="3"/>
        <v>476395</v>
      </c>
      <c r="M10" s="23">
        <f t="shared" si="3"/>
        <v>152109</v>
      </c>
      <c r="N10" s="23">
        <f t="shared" si="3"/>
        <v>2074</v>
      </c>
      <c r="O10" s="23">
        <f t="shared" si="3"/>
        <v>25179</v>
      </c>
      <c r="P10" s="23">
        <f t="shared" si="3"/>
        <v>3193</v>
      </c>
      <c r="Q10" s="23">
        <f t="shared" si="3"/>
        <v>9423</v>
      </c>
      <c r="R10" s="23">
        <f t="shared" si="3"/>
        <v>12563</v>
      </c>
      <c r="S10" s="23">
        <f t="shared" si="3"/>
        <v>188464</v>
      </c>
      <c r="T10" s="24">
        <f t="shared" si="3"/>
        <v>15.590461655609142</v>
      </c>
      <c r="U10" s="15"/>
      <c r="V10" s="15"/>
      <c r="W10" s="15"/>
    </row>
    <row r="11" spans="1:23" ht="30" x14ac:dyDescent="0.25">
      <c r="A11" s="11" t="s">
        <v>51</v>
      </c>
      <c r="B11" s="23">
        <f t="shared" ref="B11:B20" si="4">C11+D11+E11+F11+J11</f>
        <v>62837</v>
      </c>
      <c r="C11" s="22">
        <v>37342</v>
      </c>
      <c r="D11" s="22">
        <v>12322</v>
      </c>
      <c r="E11" s="22">
        <v>599</v>
      </c>
      <c r="F11" s="23">
        <f t="shared" ref="F11:F17" si="5">G11+H11+I11</f>
        <v>1584</v>
      </c>
      <c r="G11" s="22">
        <v>128</v>
      </c>
      <c r="H11" s="22">
        <v>670</v>
      </c>
      <c r="I11" s="22">
        <v>786</v>
      </c>
      <c r="J11" s="22">
        <v>10990</v>
      </c>
      <c r="K11" s="23">
        <f t="shared" ref="K11:K20" si="6">L11+M11+N11+O11+S11</f>
        <v>67693</v>
      </c>
      <c r="L11" s="22">
        <v>40053</v>
      </c>
      <c r="M11" s="22">
        <v>12724</v>
      </c>
      <c r="N11" s="22">
        <v>1248</v>
      </c>
      <c r="O11" s="23">
        <f t="shared" ref="O11:O17" si="7">P11+Q11+R11</f>
        <v>2433</v>
      </c>
      <c r="P11" s="22">
        <v>359</v>
      </c>
      <c r="Q11" s="22">
        <v>682</v>
      </c>
      <c r="R11" s="22">
        <v>1392</v>
      </c>
      <c r="S11" s="22">
        <v>11235</v>
      </c>
      <c r="T11" s="24">
        <f t="shared" si="1"/>
        <v>1.0772793099606919</v>
      </c>
      <c r="U11" s="15"/>
      <c r="V11" s="15"/>
      <c r="W11" s="15"/>
    </row>
    <row r="12" spans="1:23" x14ac:dyDescent="0.25">
      <c r="A12" s="11" t="s">
        <v>52</v>
      </c>
      <c r="B12" s="23">
        <f t="shared" si="4"/>
        <v>977</v>
      </c>
      <c r="C12" s="22">
        <v>732</v>
      </c>
      <c r="D12" s="22">
        <v>221</v>
      </c>
      <c r="E12" s="22"/>
      <c r="F12" s="23"/>
      <c r="G12" s="22"/>
      <c r="H12" s="22"/>
      <c r="I12" s="22"/>
      <c r="J12" s="22">
        <v>24</v>
      </c>
      <c r="K12" s="23">
        <f t="shared" si="6"/>
        <v>1870</v>
      </c>
      <c r="L12" s="22">
        <v>701</v>
      </c>
      <c r="M12" s="22">
        <v>212</v>
      </c>
      <c r="N12" s="22"/>
      <c r="O12" s="23"/>
      <c r="P12" s="22"/>
      <c r="Q12" s="22"/>
      <c r="R12" s="22"/>
      <c r="S12" s="22">
        <v>957</v>
      </c>
      <c r="T12" s="24">
        <f t="shared" si="1"/>
        <v>1.9140225179119754</v>
      </c>
      <c r="U12" s="15"/>
      <c r="V12" s="15"/>
      <c r="W12" s="15"/>
    </row>
    <row r="13" spans="1:23" ht="47.25" customHeight="1" x14ac:dyDescent="0.25">
      <c r="A13" s="11" t="s">
        <v>53</v>
      </c>
      <c r="B13" s="23">
        <f t="shared" si="4"/>
        <v>1768</v>
      </c>
      <c r="C13" s="22">
        <v>1179</v>
      </c>
      <c r="D13" s="22">
        <v>419</v>
      </c>
      <c r="E13" s="22">
        <v>49</v>
      </c>
      <c r="F13" s="23"/>
      <c r="G13" s="22"/>
      <c r="H13" s="22"/>
      <c r="I13" s="22"/>
      <c r="J13" s="22">
        <v>121</v>
      </c>
      <c r="K13" s="23">
        <f t="shared" si="6"/>
        <v>2415</v>
      </c>
      <c r="L13" s="22">
        <v>1282</v>
      </c>
      <c r="M13" s="22">
        <v>451</v>
      </c>
      <c r="N13" s="22">
        <v>45</v>
      </c>
      <c r="O13" s="23"/>
      <c r="P13" s="22"/>
      <c r="Q13" s="22"/>
      <c r="R13" s="22"/>
      <c r="S13" s="22">
        <v>637</v>
      </c>
      <c r="T13" s="24">
        <f t="shared" si="1"/>
        <v>1.3659502262443439</v>
      </c>
      <c r="U13" s="15"/>
      <c r="V13" s="15"/>
      <c r="W13" s="15"/>
    </row>
    <row r="14" spans="1:23" ht="20.25" customHeight="1" x14ac:dyDescent="0.25">
      <c r="A14" s="11" t="s">
        <v>54</v>
      </c>
      <c r="B14" s="23">
        <f t="shared" si="4"/>
        <v>37219</v>
      </c>
      <c r="C14" s="22">
        <v>2386</v>
      </c>
      <c r="D14" s="22">
        <v>844</v>
      </c>
      <c r="E14" s="22">
        <v>65</v>
      </c>
      <c r="F14" s="23"/>
      <c r="G14" s="22"/>
      <c r="H14" s="22"/>
      <c r="I14" s="22"/>
      <c r="J14" s="22">
        <v>33924</v>
      </c>
      <c r="K14" s="23">
        <f t="shared" si="6"/>
        <v>15298</v>
      </c>
      <c r="L14" s="22">
        <v>2554</v>
      </c>
      <c r="M14" s="22">
        <v>841</v>
      </c>
      <c r="N14" s="22">
        <v>46</v>
      </c>
      <c r="O14" s="23"/>
      <c r="P14" s="22"/>
      <c r="Q14" s="22"/>
      <c r="R14" s="22"/>
      <c r="S14" s="22">
        <v>11857</v>
      </c>
      <c r="T14" s="24">
        <f t="shared" si="1"/>
        <v>0.41102662618555041</v>
      </c>
      <c r="U14" s="15"/>
      <c r="V14" s="15"/>
      <c r="W14" s="15"/>
    </row>
    <row r="15" spans="1:23" ht="30" x14ac:dyDescent="0.25">
      <c r="A15" s="11" t="s">
        <v>55</v>
      </c>
      <c r="B15" s="23">
        <f t="shared" si="4"/>
        <v>2770</v>
      </c>
      <c r="C15" s="22"/>
      <c r="D15" s="22"/>
      <c r="E15" s="22"/>
      <c r="F15" s="23"/>
      <c r="G15" s="22"/>
      <c r="H15" s="22"/>
      <c r="I15" s="22"/>
      <c r="J15" s="22">
        <v>2770</v>
      </c>
      <c r="K15" s="23">
        <f t="shared" si="6"/>
        <v>13597</v>
      </c>
      <c r="L15" s="22"/>
      <c r="M15" s="22"/>
      <c r="N15" s="22"/>
      <c r="O15" s="23"/>
      <c r="P15" s="22"/>
      <c r="Q15" s="22"/>
      <c r="R15" s="22"/>
      <c r="S15" s="22">
        <v>13597</v>
      </c>
      <c r="T15" s="24">
        <f t="shared" si="1"/>
        <v>4.9086642599277974</v>
      </c>
      <c r="U15" s="15"/>
      <c r="V15" s="15"/>
      <c r="W15" s="15"/>
    </row>
    <row r="16" spans="1:23" ht="18.75" customHeight="1" x14ac:dyDescent="0.25">
      <c r="A16" s="11" t="s">
        <v>56</v>
      </c>
      <c r="B16" s="23">
        <f t="shared" si="4"/>
        <v>516417</v>
      </c>
      <c r="C16" s="22">
        <v>351433</v>
      </c>
      <c r="D16" s="22">
        <v>120716</v>
      </c>
      <c r="E16" s="22">
        <v>217</v>
      </c>
      <c r="F16" s="23">
        <f t="shared" si="5"/>
        <v>13235</v>
      </c>
      <c r="G16" s="22">
        <v>1655</v>
      </c>
      <c r="H16" s="22">
        <v>3248</v>
      </c>
      <c r="I16" s="22">
        <v>8332</v>
      </c>
      <c r="J16" s="22">
        <v>30816</v>
      </c>
      <c r="K16" s="23">
        <f t="shared" si="6"/>
        <v>544056</v>
      </c>
      <c r="L16" s="22">
        <v>376526</v>
      </c>
      <c r="M16" s="22">
        <v>121593</v>
      </c>
      <c r="N16" s="22">
        <v>234</v>
      </c>
      <c r="O16" s="23">
        <f t="shared" si="7"/>
        <v>17830</v>
      </c>
      <c r="P16" s="22">
        <v>2184</v>
      </c>
      <c r="Q16" s="22">
        <v>7096</v>
      </c>
      <c r="R16" s="22">
        <v>8550</v>
      </c>
      <c r="S16" s="22">
        <v>27873</v>
      </c>
      <c r="T16" s="24">
        <f t="shared" si="1"/>
        <v>1.053520701293722</v>
      </c>
      <c r="U16" s="15"/>
      <c r="V16" s="15"/>
      <c r="W16" s="15"/>
    </row>
    <row r="17" spans="1:23" ht="19.5" customHeight="1" x14ac:dyDescent="0.25">
      <c r="A17" s="11" t="s">
        <v>57</v>
      </c>
      <c r="B17" s="23">
        <f t="shared" si="4"/>
        <v>70906</v>
      </c>
      <c r="C17" s="22">
        <v>47656</v>
      </c>
      <c r="D17" s="22">
        <v>16372</v>
      </c>
      <c r="E17" s="22">
        <v>207</v>
      </c>
      <c r="F17" s="23">
        <f t="shared" si="5"/>
        <v>3780</v>
      </c>
      <c r="G17" s="22">
        <v>455</v>
      </c>
      <c r="H17" s="22">
        <v>1024</v>
      </c>
      <c r="I17" s="22">
        <v>2301</v>
      </c>
      <c r="J17" s="22">
        <v>2891</v>
      </c>
      <c r="K17" s="23">
        <f t="shared" si="6"/>
        <v>85938</v>
      </c>
      <c r="L17" s="22">
        <v>52580</v>
      </c>
      <c r="M17" s="22">
        <v>15446</v>
      </c>
      <c r="N17" s="22">
        <v>391</v>
      </c>
      <c r="O17" s="23">
        <f t="shared" si="7"/>
        <v>4916</v>
      </c>
      <c r="P17" s="22">
        <v>650</v>
      </c>
      <c r="Q17" s="22">
        <v>1645</v>
      </c>
      <c r="R17" s="22">
        <v>2621</v>
      </c>
      <c r="S17" s="22">
        <v>12605</v>
      </c>
      <c r="T17" s="24">
        <f t="shared" si="1"/>
        <v>1.2119989845711223</v>
      </c>
      <c r="U17" s="15"/>
      <c r="V17" s="15"/>
      <c r="W17" s="15"/>
    </row>
    <row r="18" spans="1:23" ht="21" customHeight="1" x14ac:dyDescent="0.25">
      <c r="A18" s="11" t="s">
        <v>58</v>
      </c>
      <c r="B18" s="23">
        <f t="shared" si="4"/>
        <v>184979</v>
      </c>
      <c r="C18" s="22">
        <v>2820</v>
      </c>
      <c r="D18" s="22">
        <v>972</v>
      </c>
      <c r="E18" s="22">
        <v>112</v>
      </c>
      <c r="F18" s="23"/>
      <c r="G18" s="22"/>
      <c r="H18" s="22"/>
      <c r="I18" s="22"/>
      <c r="J18" s="22">
        <v>181075</v>
      </c>
      <c r="K18" s="23">
        <f t="shared" si="6"/>
        <v>112709</v>
      </c>
      <c r="L18" s="22">
        <v>2699</v>
      </c>
      <c r="M18" s="22">
        <v>842</v>
      </c>
      <c r="N18" s="22">
        <v>110</v>
      </c>
      <c r="O18" s="23"/>
      <c r="P18" s="22"/>
      <c r="Q18" s="22"/>
      <c r="R18" s="22"/>
      <c r="S18" s="22">
        <v>109058</v>
      </c>
      <c r="T18" s="24">
        <f t="shared" si="1"/>
        <v>0.6093070024164905</v>
      </c>
      <c r="U18" s="15"/>
      <c r="V18" s="15"/>
      <c r="W18" s="15"/>
    </row>
    <row r="19" spans="1:23" ht="30" x14ac:dyDescent="0.25">
      <c r="A19" s="11" t="s">
        <v>59</v>
      </c>
      <c r="B19" s="23">
        <f t="shared" si="4"/>
        <v>404</v>
      </c>
      <c r="C19" s="22"/>
      <c r="D19" s="22"/>
      <c r="E19" s="22"/>
      <c r="F19" s="23"/>
      <c r="G19" s="22"/>
      <c r="H19" s="22"/>
      <c r="I19" s="22"/>
      <c r="J19" s="22">
        <v>404</v>
      </c>
      <c r="K19" s="23">
        <f t="shared" si="6"/>
        <v>510</v>
      </c>
      <c r="L19" s="22"/>
      <c r="M19" s="22"/>
      <c r="N19" s="22"/>
      <c r="O19" s="23"/>
      <c r="P19" s="22"/>
      <c r="Q19" s="22"/>
      <c r="R19" s="22"/>
      <c r="S19" s="22">
        <v>510</v>
      </c>
      <c r="T19" s="24">
        <f t="shared" si="1"/>
        <v>1.2623762376237624</v>
      </c>
      <c r="U19" s="15"/>
      <c r="V19" s="15"/>
      <c r="W19" s="15"/>
    </row>
    <row r="20" spans="1:23" ht="30" x14ac:dyDescent="0.25">
      <c r="A20" s="11" t="s">
        <v>60</v>
      </c>
      <c r="B20" s="23">
        <f t="shared" si="4"/>
        <v>76</v>
      </c>
      <c r="C20" s="22"/>
      <c r="D20" s="22"/>
      <c r="E20" s="22"/>
      <c r="F20" s="23"/>
      <c r="G20" s="22"/>
      <c r="H20" s="22"/>
      <c r="I20" s="22"/>
      <c r="J20" s="22">
        <v>76</v>
      </c>
      <c r="K20" s="23">
        <f t="shared" si="6"/>
        <v>135</v>
      </c>
      <c r="L20" s="22"/>
      <c r="M20" s="22"/>
      <c r="N20" s="22"/>
      <c r="O20" s="23"/>
      <c r="P20" s="22"/>
      <c r="Q20" s="22"/>
      <c r="R20" s="22"/>
      <c r="S20" s="22">
        <v>135</v>
      </c>
      <c r="T20" s="24">
        <f t="shared" si="1"/>
        <v>1.7763157894736843</v>
      </c>
      <c r="U20" s="15"/>
      <c r="V20" s="15"/>
      <c r="W20" s="15"/>
    </row>
  </sheetData>
  <mergeCells count="20">
    <mergeCell ref="A3:A5"/>
    <mergeCell ref="B3:B5"/>
    <mergeCell ref="C4:C5"/>
    <mergeCell ref="D4:D5"/>
    <mergeCell ref="A2:T2"/>
    <mergeCell ref="E4:E5"/>
    <mergeCell ref="F4:F5"/>
    <mergeCell ref="G4:I4"/>
    <mergeCell ref="J4:J5"/>
    <mergeCell ref="K3:K5"/>
    <mergeCell ref="L4:L5"/>
    <mergeCell ref="C3:J3"/>
    <mergeCell ref="P1:T1"/>
    <mergeCell ref="M4:M5"/>
    <mergeCell ref="N4:N5"/>
    <mergeCell ref="O4:O5"/>
    <mergeCell ref="P4:R4"/>
    <mergeCell ref="S4:S5"/>
    <mergeCell ref="T3:T5"/>
    <mergeCell ref="L3:S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58" zoomScaleNormal="100" workbookViewId="0">
      <selection activeCell="A47" sqref="A47:C83"/>
    </sheetView>
  </sheetViews>
  <sheetFormatPr defaultRowHeight="15" x14ac:dyDescent="0.25"/>
  <cols>
    <col min="1" max="1" width="3.7109375" customWidth="1"/>
    <col min="2" max="2" width="73" customWidth="1"/>
  </cols>
  <sheetData>
    <row r="1" spans="1:9" x14ac:dyDescent="0.25">
      <c r="A1" s="67" t="s">
        <v>161</v>
      </c>
      <c r="B1" s="68"/>
      <c r="C1" s="68"/>
      <c r="D1" s="17"/>
      <c r="E1" s="17"/>
      <c r="F1" s="17"/>
      <c r="G1" s="17"/>
      <c r="H1" s="17"/>
      <c r="I1" s="17"/>
    </row>
    <row r="2" spans="1:9" x14ac:dyDescent="0.25">
      <c r="A2" s="34" t="s">
        <v>61</v>
      </c>
      <c r="B2" s="35"/>
      <c r="C2" s="35"/>
      <c r="D2" s="17"/>
      <c r="E2" s="17"/>
      <c r="F2" s="17"/>
      <c r="G2" s="17"/>
      <c r="H2" s="17"/>
      <c r="I2" s="17"/>
    </row>
    <row r="3" spans="1:9" ht="30" x14ac:dyDescent="0.25">
      <c r="A3" s="1"/>
      <c r="B3" s="1"/>
      <c r="C3" s="1" t="s">
        <v>62</v>
      </c>
      <c r="D3" s="17"/>
      <c r="E3" s="17"/>
      <c r="F3" s="17"/>
      <c r="G3" s="17"/>
      <c r="H3" s="17"/>
      <c r="I3" s="17"/>
    </row>
    <row r="4" spans="1:9" ht="30" x14ac:dyDescent="0.25">
      <c r="A4" s="16" t="s">
        <v>63</v>
      </c>
      <c r="B4" s="16" t="s">
        <v>64</v>
      </c>
      <c r="C4" s="21" t="s">
        <v>33</v>
      </c>
      <c r="D4" s="17"/>
      <c r="E4" s="17"/>
      <c r="F4" s="17"/>
      <c r="G4" s="17"/>
      <c r="H4" s="17"/>
      <c r="I4" s="17"/>
    </row>
    <row r="5" spans="1:9" x14ac:dyDescent="0.25">
      <c r="A5" s="23">
        <v>1</v>
      </c>
      <c r="B5" s="7" t="s">
        <v>65</v>
      </c>
      <c r="C5" s="23">
        <f>C6+C7</f>
        <v>6971</v>
      </c>
      <c r="D5" s="17"/>
      <c r="E5" s="17"/>
      <c r="F5" s="17"/>
      <c r="G5" s="17"/>
      <c r="H5" s="17"/>
      <c r="I5" s="17"/>
    </row>
    <row r="6" spans="1:9" x14ac:dyDescent="0.25">
      <c r="A6" s="22"/>
      <c r="B6" s="16" t="s">
        <v>66</v>
      </c>
      <c r="C6" s="22">
        <v>406</v>
      </c>
      <c r="D6" s="17"/>
      <c r="E6" s="17"/>
      <c r="F6" s="17"/>
      <c r="G6" s="17"/>
      <c r="H6" s="17"/>
      <c r="I6" s="17"/>
    </row>
    <row r="7" spans="1:9" x14ac:dyDescent="0.25">
      <c r="A7" s="22"/>
      <c r="B7" s="16" t="s">
        <v>67</v>
      </c>
      <c r="C7" s="22">
        <v>6565</v>
      </c>
      <c r="D7" s="17"/>
      <c r="E7" s="17"/>
      <c r="F7" s="17"/>
      <c r="G7" s="17"/>
      <c r="H7" s="17"/>
      <c r="I7" s="17"/>
    </row>
    <row r="8" spans="1:9" x14ac:dyDescent="0.25">
      <c r="A8" s="23">
        <v>2</v>
      </c>
      <c r="B8" s="7" t="s">
        <v>68</v>
      </c>
      <c r="C8" s="23">
        <v>2966</v>
      </c>
      <c r="D8" s="17"/>
      <c r="E8" s="17"/>
      <c r="F8" s="17"/>
      <c r="G8" s="17"/>
      <c r="H8" s="17"/>
      <c r="I8" s="17"/>
    </row>
    <row r="9" spans="1:9" x14ac:dyDescent="0.25">
      <c r="A9" s="23">
        <v>3</v>
      </c>
      <c r="B9" s="7" t="s">
        <v>69</v>
      </c>
      <c r="C9" s="23">
        <f>C10+C11+C12</f>
        <v>12163</v>
      </c>
      <c r="D9" s="17"/>
      <c r="E9" s="17"/>
      <c r="F9" s="17"/>
      <c r="G9" s="17"/>
      <c r="H9" s="17"/>
      <c r="I9" s="17"/>
    </row>
    <row r="10" spans="1:9" x14ac:dyDescent="0.25">
      <c r="A10" s="22"/>
      <c r="B10" s="16" t="s">
        <v>45</v>
      </c>
      <c r="C10" s="22">
        <v>73</v>
      </c>
      <c r="D10" s="17"/>
      <c r="E10" s="17"/>
      <c r="F10" s="17"/>
      <c r="G10" s="17"/>
      <c r="H10" s="17"/>
      <c r="I10" s="17"/>
    </row>
    <row r="11" spans="1:9" x14ac:dyDescent="0.25">
      <c r="A11" s="22"/>
      <c r="B11" s="16" t="s">
        <v>70</v>
      </c>
      <c r="C11" s="22">
        <v>2225</v>
      </c>
      <c r="D11" s="17"/>
      <c r="E11" s="17"/>
      <c r="F11" s="17"/>
      <c r="G11" s="17"/>
      <c r="H11" s="17"/>
      <c r="I11" s="17"/>
    </row>
    <row r="12" spans="1:9" x14ac:dyDescent="0.25">
      <c r="A12" s="22"/>
      <c r="B12" s="16" t="s">
        <v>71</v>
      </c>
      <c r="C12" s="22">
        <v>9865</v>
      </c>
      <c r="D12" s="17"/>
      <c r="E12" s="17"/>
      <c r="F12" s="17"/>
      <c r="G12" s="17"/>
      <c r="H12" s="17"/>
      <c r="I12" s="17"/>
    </row>
    <row r="13" spans="1:9" x14ac:dyDescent="0.25">
      <c r="A13" s="23">
        <v>4</v>
      </c>
      <c r="B13" s="7" t="s">
        <v>39</v>
      </c>
      <c r="C13" s="23">
        <v>1177</v>
      </c>
      <c r="D13" s="17"/>
      <c r="E13" s="17"/>
      <c r="F13" s="17"/>
      <c r="G13" s="17"/>
      <c r="H13" s="17"/>
      <c r="I13" s="17"/>
    </row>
    <row r="14" spans="1:9" x14ac:dyDescent="0.25">
      <c r="A14" s="23">
        <v>5</v>
      </c>
      <c r="B14" s="7" t="s">
        <v>72</v>
      </c>
      <c r="C14" s="23">
        <v>178</v>
      </c>
      <c r="D14" s="17"/>
      <c r="E14" s="17"/>
      <c r="F14" s="17"/>
      <c r="G14" s="17"/>
      <c r="H14" s="17"/>
      <c r="I14" s="17"/>
    </row>
    <row r="15" spans="1:9" x14ac:dyDescent="0.25">
      <c r="A15" s="23">
        <v>6</v>
      </c>
      <c r="B15" s="7" t="s">
        <v>73</v>
      </c>
      <c r="C15" s="23">
        <v>595</v>
      </c>
      <c r="D15" s="17"/>
      <c r="E15" s="17"/>
      <c r="F15" s="17"/>
      <c r="G15" s="17"/>
      <c r="H15" s="17"/>
      <c r="I15" s="17"/>
    </row>
    <row r="16" spans="1:9" x14ac:dyDescent="0.25">
      <c r="A16" s="23">
        <v>7</v>
      </c>
      <c r="B16" s="7" t="s">
        <v>74</v>
      </c>
      <c r="C16" s="23">
        <v>404</v>
      </c>
      <c r="D16" s="17"/>
      <c r="E16" s="17"/>
      <c r="F16" s="17"/>
      <c r="G16" s="17"/>
      <c r="H16" s="17"/>
      <c r="I16" s="17"/>
    </row>
    <row r="17" spans="1:9" x14ac:dyDescent="0.25">
      <c r="A17" s="23">
        <v>8</v>
      </c>
      <c r="B17" s="7" t="s">
        <v>75</v>
      </c>
      <c r="C17" s="23">
        <v>875</v>
      </c>
      <c r="D17" s="17"/>
      <c r="E17" s="17"/>
      <c r="F17" s="17"/>
      <c r="G17" s="17"/>
      <c r="H17" s="17"/>
      <c r="I17" s="17"/>
    </row>
    <row r="18" spans="1:9" x14ac:dyDescent="0.25">
      <c r="A18" s="23">
        <v>9</v>
      </c>
      <c r="B18" s="7" t="s">
        <v>76</v>
      </c>
      <c r="C18" s="23">
        <f>C19+C20</f>
        <v>158</v>
      </c>
      <c r="D18" s="17"/>
      <c r="E18" s="17"/>
      <c r="F18" s="17"/>
      <c r="G18" s="17"/>
      <c r="H18" s="17"/>
      <c r="I18" s="17"/>
    </row>
    <row r="19" spans="1:9" x14ac:dyDescent="0.25">
      <c r="A19" s="22"/>
      <c r="B19" s="16" t="s">
        <v>77</v>
      </c>
      <c r="C19" s="22">
        <v>3</v>
      </c>
      <c r="D19" s="17"/>
      <c r="E19" s="17"/>
      <c r="F19" s="17"/>
      <c r="G19" s="17"/>
      <c r="H19" s="17"/>
      <c r="I19" s="17"/>
    </row>
    <row r="20" spans="1:9" x14ac:dyDescent="0.25">
      <c r="A20" s="22"/>
      <c r="B20" s="16" t="s">
        <v>78</v>
      </c>
      <c r="C20" s="22">
        <v>155</v>
      </c>
      <c r="D20" s="17"/>
      <c r="E20" s="17"/>
      <c r="F20" s="17"/>
      <c r="G20" s="17"/>
      <c r="H20" s="17"/>
      <c r="I20" s="17"/>
    </row>
    <row r="21" spans="1:9" x14ac:dyDescent="0.25">
      <c r="A21" s="23">
        <v>10</v>
      </c>
      <c r="B21" s="7" t="s">
        <v>79</v>
      </c>
      <c r="C21" s="23">
        <v>1580</v>
      </c>
      <c r="D21" s="17"/>
      <c r="E21" s="17"/>
      <c r="F21" s="17"/>
      <c r="G21" s="17"/>
      <c r="H21" s="17"/>
      <c r="I21" s="17"/>
    </row>
    <row r="22" spans="1:9" x14ac:dyDescent="0.25">
      <c r="A22" s="23">
        <v>11</v>
      </c>
      <c r="B22" s="7" t="s">
        <v>80</v>
      </c>
      <c r="C22" s="23">
        <f>C23+C24+C25+C26</f>
        <v>1442</v>
      </c>
      <c r="D22" s="17"/>
      <c r="E22" s="17"/>
      <c r="F22" s="17"/>
      <c r="G22" s="17"/>
      <c r="H22" s="17"/>
      <c r="I22" s="17"/>
    </row>
    <row r="23" spans="1:9" x14ac:dyDescent="0.25">
      <c r="A23" s="22"/>
      <c r="B23" s="16" t="s">
        <v>81</v>
      </c>
      <c r="C23" s="22">
        <v>39</v>
      </c>
      <c r="D23" s="17"/>
      <c r="E23" s="17"/>
      <c r="F23" s="17"/>
      <c r="G23" s="17"/>
      <c r="H23" s="17"/>
      <c r="I23" s="17"/>
    </row>
    <row r="24" spans="1:9" x14ac:dyDescent="0.25">
      <c r="A24" s="22"/>
      <c r="B24" s="16" t="s">
        <v>82</v>
      </c>
      <c r="C24" s="22">
        <v>1086</v>
      </c>
      <c r="D24" s="17"/>
      <c r="E24" s="17"/>
      <c r="F24" s="17"/>
      <c r="G24" s="17"/>
      <c r="H24" s="17"/>
      <c r="I24" s="17"/>
    </row>
    <row r="25" spans="1:9" x14ac:dyDescent="0.25">
      <c r="A25" s="22"/>
      <c r="B25" s="25" t="s">
        <v>119</v>
      </c>
      <c r="C25" s="22">
        <v>40</v>
      </c>
      <c r="D25" s="26"/>
      <c r="E25" s="26"/>
      <c r="F25" s="26"/>
      <c r="G25" s="26"/>
      <c r="H25" s="26"/>
      <c r="I25" s="26"/>
    </row>
    <row r="26" spans="1:9" x14ac:dyDescent="0.25">
      <c r="A26" s="22"/>
      <c r="B26" s="16" t="s">
        <v>120</v>
      </c>
      <c r="C26" s="22">
        <v>277</v>
      </c>
      <c r="D26" s="17"/>
      <c r="E26" s="17"/>
      <c r="F26" s="17"/>
      <c r="G26" s="17"/>
      <c r="H26" s="17"/>
      <c r="I26" s="17"/>
    </row>
    <row r="27" spans="1:9" x14ac:dyDescent="0.25">
      <c r="A27" s="23">
        <v>12</v>
      </c>
      <c r="B27" s="7" t="s">
        <v>83</v>
      </c>
      <c r="C27" s="23">
        <f>SUM(C28:C40)</f>
        <v>3619</v>
      </c>
      <c r="D27" s="17"/>
      <c r="E27" s="17"/>
      <c r="F27" s="17"/>
      <c r="G27" s="17"/>
      <c r="H27" s="17"/>
      <c r="I27" s="17"/>
    </row>
    <row r="28" spans="1:9" x14ac:dyDescent="0.25">
      <c r="A28" s="22"/>
      <c r="B28" s="16" t="s">
        <v>84</v>
      </c>
      <c r="C28" s="22">
        <v>56</v>
      </c>
      <c r="D28" s="17"/>
      <c r="E28" s="17"/>
      <c r="F28" s="17"/>
      <c r="G28" s="17"/>
      <c r="H28" s="17"/>
      <c r="I28" s="17"/>
    </row>
    <row r="29" spans="1:9" x14ac:dyDescent="0.25">
      <c r="A29" s="22"/>
      <c r="B29" s="16" t="s">
        <v>85</v>
      </c>
      <c r="C29" s="22">
        <v>130</v>
      </c>
      <c r="D29" s="17"/>
      <c r="E29" s="17"/>
      <c r="F29" s="17"/>
      <c r="G29" s="17"/>
      <c r="H29" s="17"/>
      <c r="I29" s="17"/>
    </row>
    <row r="30" spans="1:9" x14ac:dyDescent="0.25">
      <c r="A30" s="22"/>
      <c r="B30" s="16" t="s">
        <v>122</v>
      </c>
      <c r="C30" s="22">
        <v>223</v>
      </c>
      <c r="D30" s="17"/>
      <c r="E30" s="17"/>
      <c r="F30" s="17"/>
      <c r="G30" s="17"/>
      <c r="H30" s="17"/>
      <c r="I30" s="17"/>
    </row>
    <row r="31" spans="1:9" ht="30" x14ac:dyDescent="0.25">
      <c r="A31" s="22"/>
      <c r="B31" s="16" t="s">
        <v>123</v>
      </c>
      <c r="C31" s="22">
        <v>175</v>
      </c>
      <c r="D31" s="17"/>
      <c r="E31" s="17"/>
      <c r="F31" s="17"/>
      <c r="G31" s="17"/>
      <c r="H31" s="17"/>
      <c r="I31" s="17"/>
    </row>
    <row r="32" spans="1:9" x14ac:dyDescent="0.25">
      <c r="A32" s="22"/>
      <c r="B32" s="16" t="s">
        <v>86</v>
      </c>
      <c r="C32" s="22">
        <v>81</v>
      </c>
      <c r="D32" s="17"/>
      <c r="E32" s="17"/>
      <c r="F32" s="17"/>
      <c r="G32" s="17"/>
      <c r="H32" s="17"/>
      <c r="I32" s="17"/>
    </row>
    <row r="33" spans="1:9" x14ac:dyDescent="0.25">
      <c r="A33" s="22"/>
      <c r="B33" s="25" t="s">
        <v>124</v>
      </c>
      <c r="C33" s="22">
        <v>598</v>
      </c>
      <c r="D33" s="26"/>
      <c r="E33" s="26"/>
      <c r="F33" s="26"/>
      <c r="G33" s="26"/>
      <c r="H33" s="26"/>
      <c r="I33" s="26"/>
    </row>
    <row r="34" spans="1:9" x14ac:dyDescent="0.25">
      <c r="A34" s="22"/>
      <c r="B34" s="25" t="s">
        <v>121</v>
      </c>
      <c r="C34" s="22">
        <v>185</v>
      </c>
      <c r="D34" s="26"/>
      <c r="E34" s="26"/>
      <c r="F34" s="26"/>
      <c r="G34" s="26"/>
      <c r="H34" s="26"/>
      <c r="I34" s="26"/>
    </row>
    <row r="35" spans="1:9" x14ac:dyDescent="0.25">
      <c r="A35" s="22"/>
      <c r="B35" s="25" t="s">
        <v>125</v>
      </c>
      <c r="C35" s="22">
        <v>21</v>
      </c>
      <c r="D35" s="26"/>
      <c r="E35" s="26"/>
      <c r="F35" s="26"/>
      <c r="G35" s="26"/>
      <c r="H35" s="26"/>
      <c r="I35" s="26"/>
    </row>
    <row r="36" spans="1:9" x14ac:dyDescent="0.25">
      <c r="A36" s="22"/>
      <c r="B36" s="25" t="s">
        <v>126</v>
      </c>
      <c r="C36" s="22">
        <v>240</v>
      </c>
      <c r="D36" s="26"/>
      <c r="E36" s="26"/>
      <c r="F36" s="26"/>
      <c r="G36" s="26"/>
      <c r="H36" s="26"/>
      <c r="I36" s="26"/>
    </row>
    <row r="37" spans="1:9" x14ac:dyDescent="0.25">
      <c r="A37" s="22"/>
      <c r="B37" s="25" t="s">
        <v>127</v>
      </c>
      <c r="C37" s="22">
        <v>240</v>
      </c>
      <c r="D37" s="26"/>
      <c r="E37" s="26"/>
      <c r="F37" s="26"/>
      <c r="G37" s="26"/>
      <c r="H37" s="26"/>
      <c r="I37" s="26"/>
    </row>
    <row r="38" spans="1:9" x14ac:dyDescent="0.25">
      <c r="A38" s="22"/>
      <c r="B38" s="25" t="s">
        <v>128</v>
      </c>
      <c r="C38" s="22">
        <v>85</v>
      </c>
      <c r="D38" s="26"/>
      <c r="E38" s="26"/>
      <c r="F38" s="26"/>
      <c r="G38" s="26"/>
      <c r="H38" s="26"/>
      <c r="I38" s="26"/>
    </row>
    <row r="39" spans="1:9" x14ac:dyDescent="0.25">
      <c r="A39" s="22"/>
      <c r="B39" s="25" t="s">
        <v>129</v>
      </c>
      <c r="C39" s="22">
        <v>1515</v>
      </c>
      <c r="D39" s="26"/>
      <c r="E39" s="26"/>
      <c r="F39" s="26"/>
      <c r="G39" s="26"/>
      <c r="H39" s="26"/>
      <c r="I39" s="26"/>
    </row>
    <row r="40" spans="1:9" x14ac:dyDescent="0.25">
      <c r="A40" s="22"/>
      <c r="B40" s="21" t="s">
        <v>87</v>
      </c>
      <c r="C40" s="22">
        <v>70</v>
      </c>
      <c r="D40" s="17"/>
      <c r="E40" s="17"/>
      <c r="F40" s="17"/>
      <c r="G40" s="17"/>
      <c r="H40" s="17"/>
      <c r="I40" s="17"/>
    </row>
    <row r="41" spans="1:9" x14ac:dyDescent="0.25">
      <c r="A41" s="23">
        <v>13</v>
      </c>
      <c r="B41" s="7" t="s">
        <v>88</v>
      </c>
      <c r="C41" s="23">
        <f>SUM(C42:C48)</f>
        <v>4157</v>
      </c>
      <c r="D41" s="17"/>
      <c r="E41" s="17"/>
      <c r="F41" s="17"/>
      <c r="G41" s="17"/>
      <c r="H41" s="17"/>
      <c r="I41" s="17"/>
    </row>
    <row r="42" spans="1:9" x14ac:dyDescent="0.25">
      <c r="A42" s="22"/>
      <c r="B42" s="16" t="s">
        <v>130</v>
      </c>
      <c r="C42" s="22">
        <v>32</v>
      </c>
      <c r="D42" s="17"/>
      <c r="E42" s="17"/>
      <c r="F42" s="17"/>
      <c r="G42" s="17"/>
      <c r="H42" s="17"/>
      <c r="I42" s="17"/>
    </row>
    <row r="43" spans="1:9" x14ac:dyDescent="0.25">
      <c r="A43" s="22"/>
      <c r="B43" s="16" t="s">
        <v>131</v>
      </c>
      <c r="C43" s="22">
        <v>108</v>
      </c>
      <c r="D43" s="17"/>
      <c r="E43" s="17"/>
      <c r="F43" s="17"/>
      <c r="G43" s="17"/>
      <c r="H43" s="17"/>
      <c r="I43" s="17"/>
    </row>
    <row r="44" spans="1:9" x14ac:dyDescent="0.25">
      <c r="A44" s="22"/>
      <c r="B44" s="16" t="s">
        <v>132</v>
      </c>
      <c r="C44" s="22">
        <v>15</v>
      </c>
      <c r="D44" s="17"/>
      <c r="E44" s="17"/>
      <c r="F44" s="17"/>
      <c r="G44" s="17"/>
      <c r="H44" s="17"/>
      <c r="I44" s="17"/>
    </row>
    <row r="45" spans="1:9" x14ac:dyDescent="0.25">
      <c r="A45" s="22"/>
      <c r="B45" s="16" t="s">
        <v>89</v>
      </c>
      <c r="C45" s="22">
        <v>100</v>
      </c>
      <c r="D45" s="17"/>
      <c r="E45" s="17"/>
      <c r="F45" s="17"/>
      <c r="G45" s="17"/>
      <c r="H45" s="17"/>
      <c r="I45" s="17"/>
    </row>
    <row r="46" spans="1:9" x14ac:dyDescent="0.25">
      <c r="A46" s="22"/>
      <c r="B46" s="16" t="s">
        <v>133</v>
      </c>
      <c r="C46" s="22">
        <v>227</v>
      </c>
      <c r="D46" s="17"/>
      <c r="E46" s="17"/>
      <c r="F46" s="17"/>
      <c r="G46" s="17"/>
      <c r="H46" s="17"/>
      <c r="I46" s="17"/>
    </row>
    <row r="47" spans="1:9" x14ac:dyDescent="0.25">
      <c r="A47" s="22"/>
      <c r="B47" s="16" t="s">
        <v>90</v>
      </c>
      <c r="C47" s="22">
        <v>116</v>
      </c>
      <c r="D47" s="17"/>
      <c r="E47" s="17"/>
      <c r="F47" s="17"/>
      <c r="G47" s="17"/>
      <c r="H47" s="17"/>
      <c r="I47" s="17"/>
    </row>
    <row r="48" spans="1:9" x14ac:dyDescent="0.25">
      <c r="A48" s="22"/>
      <c r="B48" s="16" t="s">
        <v>134</v>
      </c>
      <c r="C48" s="22">
        <v>3559</v>
      </c>
      <c r="D48" s="17"/>
      <c r="E48" s="17"/>
      <c r="F48" s="17"/>
      <c r="G48" s="17"/>
      <c r="H48" s="17"/>
      <c r="I48" s="17"/>
    </row>
    <row r="49" spans="1:9" x14ac:dyDescent="0.25">
      <c r="A49" s="23">
        <v>14</v>
      </c>
      <c r="B49" s="7" t="s">
        <v>91</v>
      </c>
      <c r="C49" s="23">
        <f>SUM(C50:C75)</f>
        <v>17685</v>
      </c>
      <c r="D49" s="17"/>
      <c r="E49" s="17"/>
      <c r="F49" s="17"/>
      <c r="G49" s="17"/>
      <c r="H49" s="17"/>
      <c r="I49" s="17"/>
    </row>
    <row r="50" spans="1:9" x14ac:dyDescent="0.25">
      <c r="A50" s="22"/>
      <c r="B50" s="16" t="s">
        <v>145</v>
      </c>
      <c r="C50" s="22">
        <v>1759</v>
      </c>
      <c r="D50" s="17"/>
      <c r="E50" s="17"/>
      <c r="F50" s="17"/>
      <c r="G50" s="17"/>
      <c r="H50" s="17"/>
      <c r="I50" s="17"/>
    </row>
    <row r="51" spans="1:9" x14ac:dyDescent="0.25">
      <c r="A51" s="22"/>
      <c r="B51" s="25" t="s">
        <v>146</v>
      </c>
      <c r="C51" s="22">
        <v>10</v>
      </c>
      <c r="D51" s="26"/>
      <c r="E51" s="26"/>
      <c r="F51" s="26"/>
      <c r="G51" s="26"/>
      <c r="H51" s="26"/>
      <c r="I51" s="26"/>
    </row>
    <row r="52" spans="1:9" x14ac:dyDescent="0.25">
      <c r="A52" s="22"/>
      <c r="B52" s="25" t="s">
        <v>147</v>
      </c>
      <c r="C52" s="22">
        <v>297</v>
      </c>
      <c r="D52" s="26"/>
      <c r="E52" s="26"/>
      <c r="F52" s="26"/>
      <c r="G52" s="26"/>
      <c r="H52" s="26"/>
      <c r="I52" s="26"/>
    </row>
    <row r="53" spans="1:9" x14ac:dyDescent="0.25">
      <c r="A53" s="22"/>
      <c r="B53" s="25" t="s">
        <v>148</v>
      </c>
      <c r="C53" s="22">
        <v>264</v>
      </c>
      <c r="D53" s="26"/>
      <c r="E53" s="26"/>
      <c r="F53" s="26"/>
      <c r="G53" s="26"/>
      <c r="H53" s="26"/>
      <c r="I53" s="26"/>
    </row>
    <row r="54" spans="1:9" x14ac:dyDescent="0.25">
      <c r="A54" s="22"/>
      <c r="B54" s="25" t="s">
        <v>149</v>
      </c>
      <c r="C54" s="22">
        <v>1625</v>
      </c>
      <c r="D54" s="26"/>
      <c r="E54" s="26"/>
      <c r="F54" s="26"/>
      <c r="G54" s="26"/>
      <c r="H54" s="26"/>
      <c r="I54" s="26"/>
    </row>
    <row r="55" spans="1:9" x14ac:dyDescent="0.25">
      <c r="A55" s="22"/>
      <c r="B55" s="25" t="s">
        <v>150</v>
      </c>
      <c r="C55" s="22">
        <v>16</v>
      </c>
      <c r="D55" s="26"/>
      <c r="E55" s="26"/>
      <c r="F55" s="26"/>
      <c r="G55" s="26"/>
      <c r="H55" s="26"/>
      <c r="I55" s="26"/>
    </row>
    <row r="56" spans="1:9" x14ac:dyDescent="0.25">
      <c r="A56" s="22"/>
      <c r="B56" s="25" t="s">
        <v>135</v>
      </c>
      <c r="C56" s="22">
        <v>101</v>
      </c>
      <c r="D56" s="26"/>
      <c r="E56" s="26"/>
      <c r="F56" s="26"/>
      <c r="G56" s="26"/>
      <c r="H56" s="26"/>
      <c r="I56" s="26"/>
    </row>
    <row r="57" spans="1:9" x14ac:dyDescent="0.25">
      <c r="A57" s="22"/>
      <c r="B57" s="16" t="s">
        <v>92</v>
      </c>
      <c r="C57" s="22">
        <v>229</v>
      </c>
      <c r="D57" s="17"/>
      <c r="E57" s="17"/>
      <c r="F57" s="17"/>
      <c r="G57" s="17"/>
      <c r="H57" s="17"/>
      <c r="I57" s="17"/>
    </row>
    <row r="58" spans="1:9" x14ac:dyDescent="0.25">
      <c r="A58" s="22"/>
      <c r="B58" s="25" t="s">
        <v>151</v>
      </c>
      <c r="C58" s="22">
        <v>311</v>
      </c>
      <c r="D58" s="26"/>
      <c r="E58" s="26"/>
      <c r="F58" s="26"/>
      <c r="G58" s="26"/>
      <c r="H58" s="26"/>
      <c r="I58" s="26"/>
    </row>
    <row r="59" spans="1:9" x14ac:dyDescent="0.25">
      <c r="A59" s="22"/>
      <c r="B59" s="16" t="s">
        <v>139</v>
      </c>
      <c r="C59" s="22">
        <v>163</v>
      </c>
      <c r="D59" s="17"/>
      <c r="E59" s="17"/>
      <c r="F59" s="17"/>
      <c r="G59" s="17"/>
      <c r="H59" s="17"/>
      <c r="I59" s="17"/>
    </row>
    <row r="60" spans="1:9" x14ac:dyDescent="0.25">
      <c r="A60" s="22"/>
      <c r="B60" s="25" t="s">
        <v>152</v>
      </c>
      <c r="C60" s="22">
        <v>435</v>
      </c>
      <c r="D60" s="26"/>
      <c r="E60" s="26"/>
      <c r="F60" s="26"/>
      <c r="G60" s="26"/>
      <c r="H60" s="26"/>
      <c r="I60" s="26"/>
    </row>
    <row r="61" spans="1:9" x14ac:dyDescent="0.25">
      <c r="A61" s="22"/>
      <c r="B61" s="25" t="s">
        <v>136</v>
      </c>
      <c r="C61" s="22">
        <v>1</v>
      </c>
      <c r="D61" s="26"/>
      <c r="E61" s="26"/>
      <c r="F61" s="26"/>
      <c r="G61" s="26"/>
      <c r="H61" s="26"/>
      <c r="I61" s="26"/>
    </row>
    <row r="62" spans="1:9" x14ac:dyDescent="0.25">
      <c r="A62" s="22"/>
      <c r="B62" s="25" t="s">
        <v>137</v>
      </c>
      <c r="C62" s="22">
        <v>2908</v>
      </c>
      <c r="D62" s="26"/>
      <c r="E62" s="26"/>
      <c r="F62" s="26"/>
      <c r="G62" s="26"/>
      <c r="H62" s="26"/>
      <c r="I62" s="26"/>
    </row>
    <row r="63" spans="1:9" x14ac:dyDescent="0.25">
      <c r="A63" s="22"/>
      <c r="B63" s="25" t="s">
        <v>140</v>
      </c>
      <c r="C63" s="22">
        <v>533</v>
      </c>
      <c r="D63" s="26"/>
      <c r="E63" s="26"/>
      <c r="F63" s="26"/>
      <c r="G63" s="26"/>
      <c r="H63" s="26"/>
      <c r="I63" s="26"/>
    </row>
    <row r="64" spans="1:9" x14ac:dyDescent="0.25">
      <c r="A64" s="22"/>
      <c r="B64" s="25" t="s">
        <v>144</v>
      </c>
      <c r="C64" s="22">
        <v>57</v>
      </c>
      <c r="D64" s="26"/>
      <c r="E64" s="26"/>
      <c r="F64" s="26"/>
      <c r="G64" s="26"/>
      <c r="H64" s="26"/>
      <c r="I64" s="26"/>
    </row>
    <row r="65" spans="1:9" x14ac:dyDescent="0.25">
      <c r="A65" s="22"/>
      <c r="B65" s="16" t="s">
        <v>157</v>
      </c>
      <c r="C65" s="22">
        <v>989</v>
      </c>
      <c r="D65" s="17"/>
      <c r="E65" s="17"/>
      <c r="F65" s="17"/>
      <c r="G65" s="17"/>
      <c r="H65" s="17"/>
      <c r="I65" s="17"/>
    </row>
    <row r="66" spans="1:9" x14ac:dyDescent="0.25">
      <c r="A66" s="22"/>
      <c r="B66" s="16" t="s">
        <v>141</v>
      </c>
      <c r="C66" s="22">
        <v>550</v>
      </c>
      <c r="D66" s="17"/>
      <c r="E66" s="17"/>
      <c r="F66" s="17"/>
      <c r="G66" s="17"/>
      <c r="H66" s="17"/>
      <c r="I66" s="17"/>
    </row>
    <row r="67" spans="1:9" x14ac:dyDescent="0.25">
      <c r="A67" s="22"/>
      <c r="B67" s="25" t="s">
        <v>142</v>
      </c>
      <c r="C67" s="22">
        <v>50</v>
      </c>
      <c r="D67" s="26"/>
      <c r="E67" s="26"/>
      <c r="F67" s="26"/>
      <c r="G67" s="26"/>
      <c r="H67" s="26"/>
      <c r="I67" s="26"/>
    </row>
    <row r="68" spans="1:9" x14ac:dyDescent="0.25">
      <c r="A68" s="22"/>
      <c r="B68" s="16" t="s">
        <v>93</v>
      </c>
      <c r="C68" s="22">
        <v>23</v>
      </c>
      <c r="D68" s="17"/>
      <c r="E68" s="17"/>
      <c r="F68" s="17"/>
      <c r="G68" s="17"/>
      <c r="H68" s="17"/>
      <c r="I68" s="17"/>
    </row>
    <row r="69" spans="1:9" x14ac:dyDescent="0.25">
      <c r="A69" s="22"/>
      <c r="B69" s="16" t="s">
        <v>158</v>
      </c>
      <c r="C69" s="22">
        <v>134</v>
      </c>
      <c r="D69" s="17"/>
      <c r="E69" s="17"/>
      <c r="F69" s="17"/>
      <c r="G69" s="17"/>
      <c r="H69" s="17"/>
      <c r="I69" s="17"/>
    </row>
    <row r="70" spans="1:9" x14ac:dyDescent="0.25">
      <c r="A70" s="22"/>
      <c r="B70" s="25" t="s">
        <v>153</v>
      </c>
      <c r="C70" s="22">
        <v>952</v>
      </c>
      <c r="D70" s="26"/>
      <c r="E70" s="26"/>
      <c r="F70" s="26"/>
      <c r="G70" s="26"/>
      <c r="H70" s="26"/>
      <c r="I70" s="26"/>
    </row>
    <row r="71" spans="1:9" x14ac:dyDescent="0.25">
      <c r="A71" s="22"/>
      <c r="B71" s="16" t="s">
        <v>154</v>
      </c>
      <c r="C71" s="22">
        <v>5520</v>
      </c>
      <c r="D71" s="17"/>
      <c r="E71" s="17"/>
      <c r="F71" s="17"/>
      <c r="G71" s="17"/>
      <c r="H71" s="17"/>
      <c r="I71" s="17"/>
    </row>
    <row r="72" spans="1:9" x14ac:dyDescent="0.25">
      <c r="A72" s="22"/>
      <c r="B72" s="16" t="s">
        <v>156</v>
      </c>
      <c r="C72" s="22">
        <v>528</v>
      </c>
      <c r="D72" s="17"/>
      <c r="E72" s="17"/>
      <c r="F72" s="17"/>
      <c r="G72" s="17"/>
      <c r="H72" s="17"/>
      <c r="I72" s="17"/>
    </row>
    <row r="73" spans="1:9" x14ac:dyDescent="0.25">
      <c r="A73" s="22"/>
      <c r="B73" s="16" t="s">
        <v>155</v>
      </c>
      <c r="C73" s="22">
        <v>155</v>
      </c>
      <c r="D73" s="17"/>
      <c r="E73" s="17"/>
      <c r="F73" s="17"/>
      <c r="G73" s="17"/>
      <c r="H73" s="17"/>
      <c r="I73" s="17"/>
    </row>
    <row r="74" spans="1:9" x14ac:dyDescent="0.25">
      <c r="A74" s="22"/>
      <c r="B74" s="16" t="s">
        <v>143</v>
      </c>
      <c r="C74" s="22">
        <v>13</v>
      </c>
      <c r="D74" s="17"/>
      <c r="E74" s="17"/>
      <c r="F74" s="17"/>
      <c r="G74" s="17"/>
      <c r="H74" s="17"/>
      <c r="I74" s="17"/>
    </row>
    <row r="75" spans="1:9" x14ac:dyDescent="0.25">
      <c r="A75" s="22"/>
      <c r="B75" s="16" t="s">
        <v>138</v>
      </c>
      <c r="C75" s="22">
        <v>62</v>
      </c>
      <c r="D75" s="17"/>
      <c r="E75" s="17"/>
      <c r="F75" s="17"/>
      <c r="G75" s="17"/>
      <c r="H75" s="17"/>
      <c r="I75" s="17"/>
    </row>
    <row r="76" spans="1:9" x14ac:dyDescent="0.25">
      <c r="A76" s="23">
        <v>15</v>
      </c>
      <c r="B76" s="7" t="s">
        <v>94</v>
      </c>
      <c r="C76" s="23">
        <f>SUM(C77:C80)</f>
        <v>832</v>
      </c>
      <c r="D76" s="17"/>
      <c r="E76" s="17"/>
      <c r="F76" s="17"/>
      <c r="G76" s="17"/>
      <c r="H76" s="17"/>
      <c r="I76" s="17"/>
    </row>
    <row r="77" spans="1:9" x14ac:dyDescent="0.25">
      <c r="A77" s="22"/>
      <c r="B77" s="16" t="s">
        <v>95</v>
      </c>
      <c r="C77" s="22">
        <v>69</v>
      </c>
      <c r="D77" s="17"/>
      <c r="E77" s="17"/>
      <c r="F77" s="17"/>
      <c r="G77" s="17"/>
      <c r="H77" s="17"/>
      <c r="I77" s="17"/>
    </row>
    <row r="78" spans="1:9" x14ac:dyDescent="0.25">
      <c r="A78" s="22"/>
      <c r="B78" s="16" t="s">
        <v>96</v>
      </c>
      <c r="C78" s="22">
        <v>66</v>
      </c>
      <c r="D78" s="17"/>
      <c r="E78" s="17"/>
      <c r="F78" s="17"/>
      <c r="G78" s="17"/>
      <c r="H78" s="17"/>
      <c r="I78" s="17"/>
    </row>
    <row r="79" spans="1:9" x14ac:dyDescent="0.25">
      <c r="A79" s="22"/>
      <c r="B79" s="16" t="s">
        <v>97</v>
      </c>
      <c r="C79" s="22">
        <v>574</v>
      </c>
      <c r="D79" s="17"/>
      <c r="E79" s="17"/>
      <c r="F79" s="17"/>
      <c r="G79" s="17"/>
      <c r="H79" s="17"/>
      <c r="I79" s="17"/>
    </row>
    <row r="80" spans="1:9" x14ac:dyDescent="0.25">
      <c r="A80" s="22"/>
      <c r="B80" s="16" t="s">
        <v>98</v>
      </c>
      <c r="C80" s="22">
        <v>123</v>
      </c>
      <c r="D80" s="17"/>
      <c r="E80" s="17"/>
      <c r="F80" s="17"/>
      <c r="G80" s="17"/>
      <c r="H80" s="17"/>
      <c r="I80" s="17"/>
    </row>
    <row r="81" spans="1:9" x14ac:dyDescent="0.25">
      <c r="A81" s="23">
        <v>16</v>
      </c>
      <c r="B81" s="7" t="s">
        <v>99</v>
      </c>
      <c r="C81" s="23">
        <f>C82</f>
        <v>316</v>
      </c>
      <c r="D81" s="17"/>
      <c r="E81" s="17"/>
      <c r="F81" s="17"/>
      <c r="G81" s="17"/>
      <c r="H81" s="17"/>
      <c r="I81" s="17"/>
    </row>
    <row r="82" spans="1:9" x14ac:dyDescent="0.25">
      <c r="A82" s="22"/>
      <c r="B82" s="16" t="s">
        <v>100</v>
      </c>
      <c r="C82" s="22">
        <v>316</v>
      </c>
      <c r="D82" s="17"/>
      <c r="E82" s="17"/>
      <c r="F82" s="17"/>
      <c r="G82" s="17"/>
      <c r="H82" s="17"/>
      <c r="I82" s="17"/>
    </row>
    <row r="83" spans="1:9" x14ac:dyDescent="0.25">
      <c r="A83" s="22"/>
      <c r="B83" s="7" t="s">
        <v>101</v>
      </c>
      <c r="C83" s="23">
        <f>C5+C8+C9+C13+C14+C15+C16+C17+C18+C21+C22+C27+C41+C49+C76+C81</f>
        <v>55118</v>
      </c>
      <c r="D83" s="17"/>
      <c r="E83" s="17"/>
      <c r="F83" s="17"/>
      <c r="G83" s="17"/>
      <c r="H83" s="17"/>
      <c r="I83" s="17"/>
    </row>
    <row r="84" spans="1:9" x14ac:dyDescent="0.25">
      <c r="C84" s="28"/>
    </row>
  </sheetData>
  <mergeCells count="2">
    <mergeCell ref="A1:C1"/>
    <mergeCell ref="A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tabSelected="1" zoomScaleNormal="100" workbookViewId="0">
      <selection activeCell="J16" sqref="J16"/>
    </sheetView>
  </sheetViews>
  <sheetFormatPr defaultRowHeight="15" x14ac:dyDescent="0.25"/>
  <cols>
    <col min="2" max="2" width="19.42578125" customWidth="1"/>
    <col min="4" max="4" width="8.5703125" customWidth="1"/>
    <col min="5" max="5" width="7.5703125" customWidth="1"/>
    <col min="9" max="9" width="7.42578125" customWidth="1"/>
    <col min="10" max="10" width="10.7109375" bestFit="1" customWidth="1"/>
    <col min="11" max="11" width="9.85546875" customWidth="1"/>
    <col min="12" max="12" width="11.5703125" customWidth="1"/>
  </cols>
  <sheetData>
    <row r="1" spans="2:15" x14ac:dyDescent="0.25">
      <c r="B1" s="20"/>
      <c r="C1" s="20"/>
      <c r="D1" s="20"/>
      <c r="E1" s="20"/>
      <c r="F1" s="20"/>
      <c r="G1" s="20"/>
      <c r="H1" s="20"/>
      <c r="I1" s="20"/>
      <c r="J1" s="67" t="s">
        <v>162</v>
      </c>
      <c r="K1" s="68"/>
      <c r="L1" s="68"/>
      <c r="M1" s="19"/>
      <c r="N1" s="19"/>
      <c r="O1" s="19"/>
    </row>
    <row r="2" spans="2:15" x14ac:dyDescent="0.25">
      <c r="B2" s="34" t="s">
        <v>102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19"/>
      <c r="N2" s="19"/>
      <c r="O2" s="19"/>
    </row>
    <row r="3" spans="2:15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9"/>
      <c r="N3" s="19"/>
      <c r="O3" s="19"/>
    </row>
    <row r="4" spans="2:15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  <c r="N4" s="19"/>
      <c r="O4" s="19"/>
    </row>
    <row r="5" spans="2:15" x14ac:dyDescent="0.25">
      <c r="B5" s="45" t="s">
        <v>103</v>
      </c>
      <c r="C5" s="56" t="s">
        <v>32</v>
      </c>
      <c r="D5" s="58" t="s">
        <v>104</v>
      </c>
      <c r="E5" s="59"/>
      <c r="F5" s="60"/>
      <c r="G5" s="61" t="s">
        <v>33</v>
      </c>
      <c r="H5" s="58" t="s">
        <v>104</v>
      </c>
      <c r="I5" s="59"/>
      <c r="J5" s="60"/>
      <c r="K5" s="36" t="s">
        <v>118</v>
      </c>
      <c r="L5" s="36" t="s">
        <v>105</v>
      </c>
      <c r="M5" s="19"/>
      <c r="N5" s="19"/>
      <c r="O5" s="19"/>
    </row>
    <row r="6" spans="2:15" ht="46.5" customHeight="1" x14ac:dyDescent="0.25">
      <c r="B6" s="47"/>
      <c r="C6" s="57"/>
      <c r="D6" s="21" t="s">
        <v>106</v>
      </c>
      <c r="E6" s="21" t="s">
        <v>13</v>
      </c>
      <c r="F6" s="21" t="s">
        <v>107</v>
      </c>
      <c r="G6" s="62"/>
      <c r="H6" s="21" t="s">
        <v>106</v>
      </c>
      <c r="I6" s="21" t="s">
        <v>13</v>
      </c>
      <c r="J6" s="21" t="s">
        <v>107</v>
      </c>
      <c r="K6" s="37"/>
      <c r="L6" s="47"/>
      <c r="M6" s="19"/>
      <c r="N6" s="19"/>
      <c r="O6" s="19"/>
    </row>
    <row r="7" spans="2:15" x14ac:dyDescent="0.25">
      <c r="B7" s="18" t="s">
        <v>108</v>
      </c>
      <c r="C7" s="23">
        <f>SUM(D7:F7)</f>
        <v>244</v>
      </c>
      <c r="D7" s="22">
        <v>10</v>
      </c>
      <c r="E7" s="22">
        <v>59</v>
      </c>
      <c r="F7" s="22">
        <v>175</v>
      </c>
      <c r="G7" s="23">
        <f>SUM(H7:J7)</f>
        <v>123</v>
      </c>
      <c r="H7" s="22">
        <v>1</v>
      </c>
      <c r="I7" s="22">
        <v>32</v>
      </c>
      <c r="J7" s="22">
        <v>90</v>
      </c>
      <c r="K7" s="24">
        <f>G7/C7</f>
        <v>0.50409836065573765</v>
      </c>
      <c r="L7" s="22">
        <f>G7-C7</f>
        <v>-121</v>
      </c>
      <c r="M7" s="19"/>
      <c r="N7" s="19"/>
      <c r="O7" s="19"/>
    </row>
    <row r="8" spans="2:15" x14ac:dyDescent="0.25">
      <c r="B8" s="18" t="s">
        <v>109</v>
      </c>
      <c r="C8" s="23">
        <f t="shared" ref="C8:C15" si="0">SUM(D8:F8)</f>
        <v>53</v>
      </c>
      <c r="D8" s="22">
        <v>2</v>
      </c>
      <c r="E8" s="22">
        <v>7</v>
      </c>
      <c r="F8" s="22">
        <v>44</v>
      </c>
      <c r="G8" s="23">
        <f t="shared" ref="G8:G15" si="1">SUM(H8:J8)</f>
        <v>36</v>
      </c>
      <c r="H8" s="22"/>
      <c r="I8" s="22">
        <v>1</v>
      </c>
      <c r="J8" s="22">
        <v>35</v>
      </c>
      <c r="K8" s="24">
        <f t="shared" ref="K8:K15" si="2">G8/C8</f>
        <v>0.67924528301886788</v>
      </c>
      <c r="L8" s="22">
        <f t="shared" ref="L8:L15" si="3">G8-C8</f>
        <v>-17</v>
      </c>
      <c r="M8" s="19"/>
      <c r="N8" s="19"/>
      <c r="O8" s="19"/>
    </row>
    <row r="9" spans="2:15" x14ac:dyDescent="0.25">
      <c r="B9" s="18" t="s">
        <v>110</v>
      </c>
      <c r="C9" s="23">
        <f t="shared" si="0"/>
        <v>204</v>
      </c>
      <c r="D9" s="22">
        <v>12</v>
      </c>
      <c r="E9" s="22">
        <v>30</v>
      </c>
      <c r="F9" s="22">
        <v>162</v>
      </c>
      <c r="G9" s="23">
        <f t="shared" si="1"/>
        <v>57</v>
      </c>
      <c r="H9" s="22"/>
      <c r="I9" s="22">
        <v>2</v>
      </c>
      <c r="J9" s="22">
        <v>55</v>
      </c>
      <c r="K9" s="24">
        <f t="shared" si="2"/>
        <v>0.27941176470588236</v>
      </c>
      <c r="L9" s="22">
        <f t="shared" si="3"/>
        <v>-147</v>
      </c>
      <c r="M9" s="19"/>
      <c r="N9" s="19"/>
      <c r="O9" s="19"/>
    </row>
    <row r="10" spans="2:15" x14ac:dyDescent="0.25">
      <c r="B10" s="18" t="s">
        <v>111</v>
      </c>
      <c r="C10" s="23">
        <f t="shared" si="0"/>
        <v>493</v>
      </c>
      <c r="D10" s="22">
        <v>33</v>
      </c>
      <c r="E10" s="22">
        <v>60</v>
      </c>
      <c r="F10" s="22">
        <v>400</v>
      </c>
      <c r="G10" s="23">
        <f t="shared" si="1"/>
        <v>232</v>
      </c>
      <c r="H10" s="22">
        <v>9</v>
      </c>
      <c r="I10" s="22">
        <v>18</v>
      </c>
      <c r="J10" s="22">
        <v>205</v>
      </c>
      <c r="K10" s="24">
        <f t="shared" si="2"/>
        <v>0.47058823529411764</v>
      </c>
      <c r="L10" s="22">
        <f t="shared" si="3"/>
        <v>-261</v>
      </c>
      <c r="M10" s="19"/>
      <c r="N10" s="19"/>
      <c r="O10" s="19"/>
    </row>
    <row r="11" spans="2:15" x14ac:dyDescent="0.25">
      <c r="B11" s="18" t="s">
        <v>112</v>
      </c>
      <c r="C11" s="23">
        <f t="shared" si="0"/>
        <v>210</v>
      </c>
      <c r="D11" s="22">
        <v>8</v>
      </c>
      <c r="E11" s="22">
        <v>19</v>
      </c>
      <c r="F11" s="22">
        <v>183</v>
      </c>
      <c r="G11" s="23">
        <f t="shared" si="1"/>
        <v>96</v>
      </c>
      <c r="H11" s="22">
        <v>12</v>
      </c>
      <c r="I11" s="22">
        <v>11</v>
      </c>
      <c r="J11" s="22">
        <v>73</v>
      </c>
      <c r="K11" s="24">
        <f t="shared" si="2"/>
        <v>0.45714285714285713</v>
      </c>
      <c r="L11" s="22">
        <f t="shared" si="3"/>
        <v>-114</v>
      </c>
      <c r="M11" s="19"/>
      <c r="N11" s="19"/>
      <c r="O11" s="19"/>
    </row>
    <row r="12" spans="2:15" x14ac:dyDescent="0.25">
      <c r="B12" s="18" t="s">
        <v>113</v>
      </c>
      <c r="C12" s="23">
        <f t="shared" si="0"/>
        <v>617</v>
      </c>
      <c r="D12" s="22">
        <v>27</v>
      </c>
      <c r="E12" s="22">
        <v>106</v>
      </c>
      <c r="F12" s="22">
        <v>484</v>
      </c>
      <c r="G12" s="23">
        <f t="shared" si="1"/>
        <v>371</v>
      </c>
      <c r="H12" s="22">
        <v>25</v>
      </c>
      <c r="I12" s="22">
        <v>50</v>
      </c>
      <c r="J12" s="22">
        <v>296</v>
      </c>
      <c r="K12" s="24">
        <f t="shared" si="2"/>
        <v>0.60129659643435984</v>
      </c>
      <c r="L12" s="22">
        <f t="shared" si="3"/>
        <v>-246</v>
      </c>
      <c r="M12" s="19"/>
      <c r="N12" s="19"/>
      <c r="O12" s="19"/>
    </row>
    <row r="13" spans="2:15" x14ac:dyDescent="0.25">
      <c r="B13" s="18" t="s">
        <v>114</v>
      </c>
      <c r="C13" s="23">
        <f t="shared" si="0"/>
        <v>491</v>
      </c>
      <c r="D13" s="22">
        <v>22</v>
      </c>
      <c r="E13" s="22">
        <v>37</v>
      </c>
      <c r="F13" s="22">
        <v>432</v>
      </c>
      <c r="G13" s="23">
        <f t="shared" si="1"/>
        <v>352</v>
      </c>
      <c r="H13" s="22">
        <v>31</v>
      </c>
      <c r="I13" s="22">
        <v>23</v>
      </c>
      <c r="J13" s="22">
        <v>298</v>
      </c>
      <c r="K13" s="24">
        <f t="shared" si="2"/>
        <v>0.71690427698574333</v>
      </c>
      <c r="L13" s="22">
        <f t="shared" si="3"/>
        <v>-139</v>
      </c>
      <c r="M13" s="19"/>
      <c r="N13" s="19"/>
      <c r="O13" s="19"/>
    </row>
    <row r="14" spans="2:15" x14ac:dyDescent="0.25">
      <c r="B14" s="18" t="s">
        <v>115</v>
      </c>
      <c r="C14" s="23">
        <f t="shared" si="0"/>
        <v>201</v>
      </c>
      <c r="D14" s="22">
        <v>6</v>
      </c>
      <c r="E14" s="22">
        <v>37</v>
      </c>
      <c r="F14" s="22">
        <v>158</v>
      </c>
      <c r="G14" s="23">
        <f t="shared" si="1"/>
        <v>62</v>
      </c>
      <c r="H14" s="22">
        <v>3</v>
      </c>
      <c r="I14" s="22">
        <v>7</v>
      </c>
      <c r="J14" s="22">
        <v>52</v>
      </c>
      <c r="K14" s="24">
        <f t="shared" si="2"/>
        <v>0.30845771144278605</v>
      </c>
      <c r="L14" s="22">
        <f t="shared" si="3"/>
        <v>-139</v>
      </c>
      <c r="M14" s="19"/>
      <c r="N14" s="19"/>
      <c r="O14" s="19"/>
    </row>
    <row r="15" spans="2:15" x14ac:dyDescent="0.25">
      <c r="B15" s="18" t="s">
        <v>116</v>
      </c>
      <c r="C15" s="23">
        <f t="shared" si="0"/>
        <v>3060</v>
      </c>
      <c r="D15" s="22">
        <v>575</v>
      </c>
      <c r="E15" s="22">
        <v>389</v>
      </c>
      <c r="F15" s="22">
        <v>2096</v>
      </c>
      <c r="G15" s="23">
        <f t="shared" si="1"/>
        <v>2003</v>
      </c>
      <c r="H15" s="22">
        <v>381</v>
      </c>
      <c r="I15" s="22">
        <v>395</v>
      </c>
      <c r="J15" s="22">
        <v>1227</v>
      </c>
      <c r="K15" s="24">
        <f t="shared" si="2"/>
        <v>0.65457516339869282</v>
      </c>
      <c r="L15" s="22">
        <f t="shared" si="3"/>
        <v>-1057</v>
      </c>
      <c r="M15" s="19"/>
      <c r="N15" s="19"/>
      <c r="O15" s="19"/>
    </row>
    <row r="16" spans="2:15" x14ac:dyDescent="0.25">
      <c r="B16" s="7" t="s">
        <v>117</v>
      </c>
      <c r="C16" s="23">
        <f>SUM(C7:C15)</f>
        <v>5573</v>
      </c>
      <c r="D16" s="23">
        <f t="shared" ref="D16:L16" si="4">SUM(D7:D15)</f>
        <v>695</v>
      </c>
      <c r="E16" s="23">
        <f t="shared" si="4"/>
        <v>744</v>
      </c>
      <c r="F16" s="23">
        <f t="shared" si="4"/>
        <v>4134</v>
      </c>
      <c r="G16" s="23">
        <f t="shared" si="4"/>
        <v>3332</v>
      </c>
      <c r="H16" s="23">
        <f t="shared" si="4"/>
        <v>462</v>
      </c>
      <c r="I16" s="23">
        <f t="shared" si="4"/>
        <v>539</v>
      </c>
      <c r="J16" s="69">
        <f t="shared" si="4"/>
        <v>2331</v>
      </c>
      <c r="K16" s="24">
        <f t="shared" si="4"/>
        <v>4.671720249079045</v>
      </c>
      <c r="L16" s="23">
        <f t="shared" si="4"/>
        <v>-2241</v>
      </c>
      <c r="M16" s="19"/>
      <c r="N16" s="19"/>
      <c r="O16" s="19"/>
    </row>
  </sheetData>
  <mergeCells count="9">
    <mergeCell ref="L5:L6"/>
    <mergeCell ref="J1:L1"/>
    <mergeCell ref="B2:L2"/>
    <mergeCell ref="B5:B6"/>
    <mergeCell ref="C5:C6"/>
    <mergeCell ref="D5:F5"/>
    <mergeCell ref="G5:G6"/>
    <mergeCell ref="H5:J5"/>
    <mergeCell ref="K5:K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Расшиф собст доходов</vt:lpstr>
      <vt:lpstr>Недоимка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2023-12-13T09:06:41Z</dcterms:modified>
</cp:coreProperties>
</file>