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O45" i="1"/>
  <c r="O41"/>
  <c r="O37"/>
  <c r="O24"/>
  <c r="O15"/>
  <c r="O12"/>
  <c r="O6"/>
  <c r="Q30"/>
  <c r="P30"/>
  <c r="O30"/>
  <c r="N30" l="1"/>
  <c r="P54" s="1"/>
  <c r="O54"/>
  <c r="C61"/>
  <c r="K54"/>
  <c r="J54"/>
  <c r="N54"/>
  <c r="M54"/>
  <c r="L54"/>
  <c r="P49"/>
  <c r="N49"/>
  <c r="P45"/>
  <c r="Q41"/>
  <c r="P41"/>
  <c r="N41"/>
  <c r="P37"/>
  <c r="Q18"/>
  <c r="Q21"/>
  <c r="Q24"/>
  <c r="Q54" s="1"/>
  <c r="N37"/>
  <c r="N6"/>
  <c r="P6" s="1"/>
  <c r="P21"/>
  <c r="P18"/>
  <c r="N15"/>
  <c r="P12"/>
  <c r="Q9"/>
  <c r="P24"/>
  <c r="P15"/>
  <c r="P9"/>
</calcChain>
</file>

<file path=xl/sharedStrings.xml><?xml version="1.0" encoding="utf-8"?>
<sst xmlns="http://schemas.openxmlformats.org/spreadsheetml/2006/main" count="145" uniqueCount="121">
  <si>
    <t>№</t>
  </si>
  <si>
    <t>Ф.И.О. отца</t>
  </si>
  <si>
    <t>Ф.И.О. матери</t>
  </si>
  <si>
    <t>Кол-во детей</t>
  </si>
  <si>
    <t>Ф.И.О. детей</t>
  </si>
  <si>
    <t>Дата рождения детей</t>
  </si>
  <si>
    <t>Домашний адрес</t>
  </si>
  <si>
    <t>Наличие имущества в собственности</t>
  </si>
  <si>
    <t>Земля (Ф.И.О. собственника)</t>
  </si>
  <si>
    <t>Имущество (Ф.И.О. собственности</t>
  </si>
  <si>
    <t>Сайныт шенне Ашак-ооловна</t>
  </si>
  <si>
    <t>Сайныт Моге Айбекович</t>
  </si>
  <si>
    <t>Сайныт Ай-кыс Айбековна</t>
  </si>
  <si>
    <t>Сайныт Аялга Айбековна</t>
  </si>
  <si>
    <t>Сайныт Артыжана Айбековна</t>
  </si>
  <si>
    <t>с.Хонделен ул.Зеленая д.2</t>
  </si>
  <si>
    <t>Серээ Алесся Кужугетовна</t>
  </si>
  <si>
    <t>Серээ Чадаган Сылдысович</t>
  </si>
  <si>
    <t>Серээ Ай-Чырыы Сылдысович</t>
  </si>
  <si>
    <t>Серээ Айслан кужугетович</t>
  </si>
  <si>
    <t>с.Хонделен ул.Малчын д.4 кв.1</t>
  </si>
  <si>
    <t>Сарыглар айдын Валерьевич</t>
  </si>
  <si>
    <t>Сарыглар Айслана Болатовна</t>
  </si>
  <si>
    <t>Сарыглар Доржу Айдынович</t>
  </si>
  <si>
    <t>Сарыглар Динара Айдыновна</t>
  </si>
  <si>
    <t>Сарыглар Дарина Айдыновна</t>
  </si>
  <si>
    <t>с.Хонделен ул.Малчын д.5 кв.1</t>
  </si>
  <si>
    <t>Кужугет Аржаан Биче-оолович</t>
  </si>
  <si>
    <t>не приватизирован</t>
  </si>
  <si>
    <t>Хомушку Валерий Шой-Сюрюнович</t>
  </si>
  <si>
    <t>Хомушку Айлан Кенденовна</t>
  </si>
  <si>
    <t>Хомушку Саглай Валерьевна</t>
  </si>
  <si>
    <t>Хомушку Кан-Демир Валерьевич</t>
  </si>
  <si>
    <t>Хомушку Алия Валерьевна</t>
  </si>
  <si>
    <t>с.Хонделен ул.Малчын д.5 кв.2</t>
  </si>
  <si>
    <t>Кужугет Менди Шевер-оолович</t>
  </si>
  <si>
    <t>Кужугет Оюмаа Демир-ооловна</t>
  </si>
  <si>
    <t>Кужугет Аялга Мендиевна</t>
  </si>
  <si>
    <t>Кужугет Чимит Мендиевич</t>
  </si>
  <si>
    <t>Куэжугет Аира Мендиевна</t>
  </si>
  <si>
    <t>Кужугет Алина Мендиевна</t>
  </si>
  <si>
    <t>с.Хонделен ул.Малчын д.6 кв.2</t>
  </si>
  <si>
    <t>Кужугет Альберт Андреевич</t>
  </si>
  <si>
    <t>Кужугет Надежда Александровна</t>
  </si>
  <si>
    <t>Кужугет Айзун Альбертович</t>
  </si>
  <si>
    <t>Кужугет Айгуля Альбертовна</t>
  </si>
  <si>
    <t>Кужугет Найыр Альбертович</t>
  </si>
  <si>
    <t>с.Хонделен ул.Малчын д.6 кв.1</t>
  </si>
  <si>
    <t>Серээ Андрис Александрович</t>
  </si>
  <si>
    <t>Серээ Аида Экер-ооловна</t>
  </si>
  <si>
    <t>Серээ Диана Андрисовна</t>
  </si>
  <si>
    <t>Серээ Альбина Андрисовна</t>
  </si>
  <si>
    <t>Серээ Лилия Андрисовна</t>
  </si>
  <si>
    <t>Серээ Аэлита Андрисовна</t>
  </si>
  <si>
    <t>с.Хонделен ул.Антон-Уержаа д.9 кв.2</t>
  </si>
  <si>
    <t>Хомушку Эзир-оол Базыр-Сатович</t>
  </si>
  <si>
    <t>Салчак Марина Николаевна</t>
  </si>
  <si>
    <t>Монгуш Дамырак Даржааевна</t>
  </si>
  <si>
    <t>Хомушку Алдын-Херел Эзир-оолович</t>
  </si>
  <si>
    <t>Хомушку Хенчена Эзир-ооловна</t>
  </si>
  <si>
    <t>Площадь з/у</t>
  </si>
  <si>
    <t>Площадь имущества</t>
  </si>
  <si>
    <t xml:space="preserve">Сайныт Шенне Ашак-ооловна  </t>
  </si>
  <si>
    <t>Ооржак Олег чылбак-оолович</t>
  </si>
  <si>
    <t>Ооржак Долаана Олбес-ооловна</t>
  </si>
  <si>
    <t>Ооржак Долаан Олегович</t>
  </si>
  <si>
    <t>Ооржак Аряа Олеговна</t>
  </si>
  <si>
    <t>Ооржак Адыяа Олеговна</t>
  </si>
  <si>
    <t>с.Хонделен ул.Малчын д.11</t>
  </si>
  <si>
    <t>Хомушку Омак Демир-оолович</t>
  </si>
  <si>
    <t>Хомушку Алена Владимировна</t>
  </si>
  <si>
    <t>Хомушку Айыраа Омаковна</t>
  </si>
  <si>
    <t>Хомушку Амыр-Санаа Омакович</t>
  </si>
  <si>
    <t>с.Хонделен ул.Антон-Уержаа д.10 кв.1</t>
  </si>
  <si>
    <t>Иргит Буяна Кум-ооловна</t>
  </si>
  <si>
    <t>Кужугет Алексей Янович</t>
  </si>
  <si>
    <t>Кужугет Чылгычы Алексеевич</t>
  </si>
  <si>
    <t>Кужугет Айдаш Алексеевич</t>
  </si>
  <si>
    <t>Кужугет Аэлика Алексеевна</t>
  </si>
  <si>
    <t>с.Хонделен м.Тайгылыг</t>
  </si>
  <si>
    <t>Завгоздкин Виктор Леонидович</t>
  </si>
  <si>
    <t>Завгоздкина Оксана Валерьевна</t>
  </si>
  <si>
    <t>Завгоздкин менгилен Викторович</t>
  </si>
  <si>
    <t>Завгоздкин Чингис Викторович</t>
  </si>
  <si>
    <t>Завгоздкин Айдаш Викторовна</t>
  </si>
  <si>
    <t>Завгоздкина Аялга Викторовна</t>
  </si>
  <si>
    <t>с.Хонделен м.арга-Адаа</t>
  </si>
  <si>
    <t>Ооржак Адар-оол Сергеевич</t>
  </si>
  <si>
    <t>Ооржак Шораана Кара-ооловна</t>
  </si>
  <si>
    <t>ооржак Долаан Адар-оолович</t>
  </si>
  <si>
    <t>Ооржак Даян Адар-оолович</t>
  </si>
  <si>
    <t>Ооржак Альфия Адар-ооловна</t>
  </si>
  <si>
    <t>Ооржак Демчик Адар-оолович</t>
  </si>
  <si>
    <t>Ооржак Алина Адар-ооловна</t>
  </si>
  <si>
    <t>с.Хонделен ул.Антон-Уержаа д.2 кв.2</t>
  </si>
  <si>
    <t>с.Хонделен ул.Чургуй-оола д.7 кв.1</t>
  </si>
  <si>
    <t>Сведения о семьях, имеющих 3-х и более детей с.Хонделен Барун-Хемчикского кожууна</t>
  </si>
  <si>
    <t>Хомушку Аянчы омакович</t>
  </si>
  <si>
    <t>Кужугет Оляна Оюн-ооловна</t>
  </si>
  <si>
    <t>исчисленная сумма к уплате до изменение ЗН (0,3)</t>
  </si>
  <si>
    <t>исчисленная сумма к уплате до изменение ИН</t>
  </si>
  <si>
    <t>исчисленная сумма к уплате после изменение ЗН</t>
  </si>
  <si>
    <t>исчисленная сумма к уплате после  изменение ИН</t>
  </si>
  <si>
    <t>ЗН</t>
  </si>
  <si>
    <t>ИН</t>
  </si>
  <si>
    <t xml:space="preserve">НАЧИСЛЕНИЕ ЗА 2017 </t>
  </si>
  <si>
    <t>ПОСЛЕ</t>
  </si>
  <si>
    <t>ВЫПАДАЮЩИЙ ДОХОД</t>
  </si>
  <si>
    <t>ОТ 3</t>
  </si>
  <si>
    <t>ОТ 4</t>
  </si>
  <si>
    <t>ОТ 5</t>
  </si>
  <si>
    <t>ОТ 6</t>
  </si>
  <si>
    <t>ОТ 7</t>
  </si>
  <si>
    <t>Всего детей:</t>
  </si>
  <si>
    <t>Всего семей:</t>
  </si>
  <si>
    <t>Хомушку солангы Дук-Хапович</t>
  </si>
  <si>
    <t>Донгак Азиана Анатольевна</t>
  </si>
  <si>
    <t>Хомушку Лиана Солангыевна</t>
  </si>
  <si>
    <t>Хомушку Согдиана Солангыевна</t>
  </si>
  <si>
    <t>Хомушку Агнесса Солангыевна</t>
  </si>
  <si>
    <t>с.Хонделен ул.Антон-Уержаа д.7 кв.2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</si>
</sst>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/>
    </xf>
    <xf numFmtId="1" fontId="0" fillId="2" borderId="1" xfId="0" applyNumberFormat="1" applyFill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/>
    <xf numFmtId="0" fontId="0" fillId="3" borderId="0" xfId="0" applyFill="1"/>
    <xf numFmtId="0" fontId="6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vertical="center" wrapText="1"/>
    </xf>
    <xf numFmtId="14" fontId="1" fillId="3" borderId="1" xfId="0" applyNumberFormat="1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" fontId="7" fillId="3" borderId="4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5" xfId="0" applyNumberFormat="1" applyFont="1" applyFill="1" applyBorder="1" applyAlignment="1">
      <alignment horizontal="center"/>
    </xf>
    <xf numFmtId="1" fontId="0" fillId="3" borderId="4" xfId="0" applyNumberFormat="1" applyFill="1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1" fontId="0" fillId="0" borderId="6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2"/>
  <sheetViews>
    <sheetView tabSelected="1" view="pageBreakPreview" zoomScale="60" zoomScaleNormal="100" workbookViewId="0">
      <selection activeCell="L1" sqref="L1:AG1048576"/>
    </sheetView>
  </sheetViews>
  <sheetFormatPr defaultRowHeight="15"/>
  <cols>
    <col min="1" max="1" width="3.7109375" customWidth="1"/>
    <col min="2" max="2" width="21.140625" customWidth="1"/>
    <col min="3" max="3" width="15.140625" customWidth="1"/>
    <col min="4" max="4" width="8.85546875" customWidth="1"/>
    <col min="5" max="5" width="36.140625" customWidth="1"/>
    <col min="6" max="6" width="9.7109375" bestFit="1" customWidth="1"/>
    <col min="7" max="7" width="12.42578125" customWidth="1"/>
    <col min="8" max="8" width="14" customWidth="1"/>
    <col min="9" max="9" width="15.5703125" customWidth="1"/>
    <col min="10" max="10" width="9.28515625" bestFit="1" customWidth="1"/>
    <col min="11" max="11" width="9.7109375" customWidth="1"/>
    <col min="12" max="13" width="0" style="15" hidden="1" customWidth="1"/>
    <col min="14" max="33" width="0" hidden="1" customWidth="1"/>
  </cols>
  <sheetData>
    <row r="1" spans="1:17" ht="18.75">
      <c r="A1" s="32" t="s">
        <v>96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4" spans="1:17" ht="26.25" customHeight="1">
      <c r="A4" s="40" t="s">
        <v>0</v>
      </c>
      <c r="B4" s="40" t="s">
        <v>1</v>
      </c>
      <c r="C4" s="40" t="s">
        <v>2</v>
      </c>
      <c r="D4" s="40" t="s">
        <v>3</v>
      </c>
      <c r="E4" s="40" t="s">
        <v>4</v>
      </c>
      <c r="F4" s="40" t="s">
        <v>5</v>
      </c>
      <c r="G4" s="40" t="s">
        <v>6</v>
      </c>
      <c r="H4" s="42" t="s">
        <v>7</v>
      </c>
      <c r="I4" s="43"/>
      <c r="J4" s="40" t="s">
        <v>60</v>
      </c>
      <c r="K4" s="40" t="s">
        <v>61</v>
      </c>
      <c r="L4" s="50" t="s">
        <v>105</v>
      </c>
      <c r="M4" s="51"/>
      <c r="N4" s="52" t="s">
        <v>106</v>
      </c>
      <c r="O4" s="53"/>
      <c r="P4" s="64" t="s">
        <v>107</v>
      </c>
      <c r="Q4" s="65"/>
    </row>
    <row r="5" spans="1:17" ht="64.5">
      <c r="A5" s="41"/>
      <c r="B5" s="41"/>
      <c r="C5" s="41"/>
      <c r="D5" s="41"/>
      <c r="E5" s="41"/>
      <c r="F5" s="41"/>
      <c r="G5" s="41"/>
      <c r="H5" s="3" t="s">
        <v>8</v>
      </c>
      <c r="I5" s="3" t="s">
        <v>9</v>
      </c>
      <c r="J5" s="41"/>
      <c r="K5" s="41"/>
      <c r="L5" s="16" t="s">
        <v>99</v>
      </c>
      <c r="M5" s="16" t="s">
        <v>100</v>
      </c>
      <c r="N5" s="9" t="s">
        <v>101</v>
      </c>
      <c r="O5" s="9" t="s">
        <v>102</v>
      </c>
      <c r="P5" s="9" t="s">
        <v>103</v>
      </c>
      <c r="Q5" s="9" t="s">
        <v>104</v>
      </c>
    </row>
    <row r="6" spans="1:17" ht="15.75" customHeight="1">
      <c r="A6" s="37">
        <v>1</v>
      </c>
      <c r="B6" s="37"/>
      <c r="C6" s="37" t="s">
        <v>16</v>
      </c>
      <c r="D6" s="37">
        <v>3</v>
      </c>
      <c r="E6" s="1" t="s">
        <v>17</v>
      </c>
      <c r="F6" s="2">
        <v>38046</v>
      </c>
      <c r="G6" s="37" t="s">
        <v>20</v>
      </c>
      <c r="H6" s="37" t="s">
        <v>16</v>
      </c>
      <c r="I6" s="37" t="s">
        <v>16</v>
      </c>
      <c r="J6" s="37">
        <v>670</v>
      </c>
      <c r="K6" s="37">
        <v>59.2</v>
      </c>
      <c r="L6" s="23">
        <v>33</v>
      </c>
      <c r="M6" s="23">
        <v>48</v>
      </c>
      <c r="N6" s="44">
        <f>(670-600)*70.53*0.3%</f>
        <v>14.811300000000001</v>
      </c>
      <c r="O6" s="44">
        <f>(59.2-20-7-7-7)*5.04</f>
        <v>91.728000000000009</v>
      </c>
      <c r="P6" s="44">
        <f>L6-N6</f>
        <v>18.188699999999997</v>
      </c>
      <c r="Q6" s="44">
        <v>0</v>
      </c>
    </row>
    <row r="7" spans="1:17" ht="13.5" customHeight="1">
      <c r="A7" s="38"/>
      <c r="B7" s="38"/>
      <c r="C7" s="38"/>
      <c r="D7" s="38"/>
      <c r="E7" s="1" t="s">
        <v>18</v>
      </c>
      <c r="F7" s="2">
        <v>38675</v>
      </c>
      <c r="G7" s="38"/>
      <c r="H7" s="38"/>
      <c r="I7" s="38"/>
      <c r="J7" s="38"/>
      <c r="K7" s="38"/>
      <c r="L7" s="24"/>
      <c r="M7" s="24"/>
      <c r="N7" s="45"/>
      <c r="O7" s="45"/>
      <c r="P7" s="45"/>
      <c r="Q7" s="45"/>
    </row>
    <row r="8" spans="1:17" ht="15.75" customHeight="1">
      <c r="A8" s="39"/>
      <c r="B8" s="39"/>
      <c r="C8" s="39"/>
      <c r="D8" s="39"/>
      <c r="E8" s="1" t="s">
        <v>19</v>
      </c>
      <c r="F8" s="2">
        <v>40864</v>
      </c>
      <c r="G8" s="39"/>
      <c r="H8" s="39"/>
      <c r="I8" s="39"/>
      <c r="J8" s="39"/>
      <c r="K8" s="39"/>
      <c r="L8" s="25"/>
      <c r="M8" s="25"/>
      <c r="N8" s="46"/>
      <c r="O8" s="46"/>
      <c r="P8" s="46"/>
      <c r="Q8" s="46"/>
    </row>
    <row r="9" spans="1:17" ht="14.25" customHeight="1">
      <c r="A9" s="37">
        <v>2</v>
      </c>
      <c r="B9" s="37" t="s">
        <v>21</v>
      </c>
      <c r="C9" s="37" t="s">
        <v>22</v>
      </c>
      <c r="D9" s="37">
        <v>3</v>
      </c>
      <c r="E9" s="1" t="s">
        <v>23</v>
      </c>
      <c r="F9" s="2">
        <v>40424</v>
      </c>
      <c r="G9" s="37" t="s">
        <v>26</v>
      </c>
      <c r="H9" s="37" t="s">
        <v>27</v>
      </c>
      <c r="I9" s="37" t="s">
        <v>28</v>
      </c>
      <c r="J9" s="37"/>
      <c r="K9" s="37"/>
      <c r="L9" s="23"/>
      <c r="M9" s="23"/>
      <c r="N9" s="47"/>
      <c r="O9" s="47"/>
      <c r="P9" s="47">
        <f t="shared" ref="P9" si="0">L9-N9</f>
        <v>0</v>
      </c>
      <c r="Q9" s="47">
        <f t="shared" ref="Q9" si="1">M9-O9</f>
        <v>0</v>
      </c>
    </row>
    <row r="10" spans="1:17" ht="15" customHeight="1">
      <c r="A10" s="38"/>
      <c r="B10" s="38"/>
      <c r="C10" s="38"/>
      <c r="D10" s="38"/>
      <c r="E10" s="1" t="s">
        <v>24</v>
      </c>
      <c r="F10" s="2">
        <v>40784</v>
      </c>
      <c r="G10" s="38"/>
      <c r="H10" s="38"/>
      <c r="I10" s="38"/>
      <c r="J10" s="38"/>
      <c r="K10" s="38"/>
      <c r="L10" s="24"/>
      <c r="M10" s="24"/>
      <c r="N10" s="48"/>
      <c r="O10" s="48"/>
      <c r="P10" s="48"/>
      <c r="Q10" s="48"/>
    </row>
    <row r="11" spans="1:17" ht="18" customHeight="1">
      <c r="A11" s="39"/>
      <c r="B11" s="39"/>
      <c r="C11" s="39"/>
      <c r="D11" s="39"/>
      <c r="E11" s="1" t="s">
        <v>25</v>
      </c>
      <c r="F11" s="2">
        <v>41593</v>
      </c>
      <c r="G11" s="39"/>
      <c r="H11" s="39"/>
      <c r="I11" s="39"/>
      <c r="J11" s="39"/>
      <c r="K11" s="39"/>
      <c r="L11" s="25"/>
      <c r="M11" s="25"/>
      <c r="N11" s="49"/>
      <c r="O11" s="49"/>
      <c r="P11" s="49"/>
      <c r="Q11" s="49"/>
    </row>
    <row r="12" spans="1:17" ht="19.5" customHeight="1">
      <c r="A12" s="37">
        <v>3</v>
      </c>
      <c r="B12" s="37" t="s">
        <v>29</v>
      </c>
      <c r="C12" s="37" t="s">
        <v>30</v>
      </c>
      <c r="D12" s="37">
        <v>3</v>
      </c>
      <c r="E12" s="1" t="s">
        <v>31</v>
      </c>
      <c r="F12" s="2">
        <v>37244</v>
      </c>
      <c r="G12" s="37" t="s">
        <v>34</v>
      </c>
      <c r="H12" s="37" t="s">
        <v>30</v>
      </c>
      <c r="I12" s="37" t="s">
        <v>30</v>
      </c>
      <c r="J12" s="37">
        <v>530</v>
      </c>
      <c r="K12" s="37">
        <v>45.4</v>
      </c>
      <c r="L12" s="23">
        <v>17</v>
      </c>
      <c r="M12" s="23">
        <v>25</v>
      </c>
      <c r="N12" s="44">
        <v>0</v>
      </c>
      <c r="O12" s="44">
        <f>(45.4-20-7-7-7)*5.04</f>
        <v>22.175999999999991</v>
      </c>
      <c r="P12" s="47">
        <f t="shared" ref="P12" si="2">L12-N12</f>
        <v>17</v>
      </c>
      <c r="Q12" s="62">
        <v>0</v>
      </c>
    </row>
    <row r="13" spans="1:17" ht="23.25" customHeight="1">
      <c r="A13" s="38"/>
      <c r="B13" s="38"/>
      <c r="C13" s="38"/>
      <c r="D13" s="38"/>
      <c r="E13" s="1" t="s">
        <v>32</v>
      </c>
      <c r="F13" s="2">
        <v>39706</v>
      </c>
      <c r="G13" s="38"/>
      <c r="H13" s="38"/>
      <c r="I13" s="38"/>
      <c r="J13" s="38"/>
      <c r="K13" s="38"/>
      <c r="L13" s="24"/>
      <c r="M13" s="24"/>
      <c r="N13" s="45"/>
      <c r="O13" s="45"/>
      <c r="P13" s="48"/>
      <c r="Q13" s="66"/>
    </row>
    <row r="14" spans="1:17" ht="16.5" customHeight="1">
      <c r="A14" s="39"/>
      <c r="B14" s="39"/>
      <c r="C14" s="39"/>
      <c r="D14" s="39"/>
      <c r="E14" s="1" t="s">
        <v>33</v>
      </c>
      <c r="F14" s="2">
        <v>41726</v>
      </c>
      <c r="G14" s="39"/>
      <c r="H14" s="39"/>
      <c r="I14" s="39"/>
      <c r="J14" s="39"/>
      <c r="K14" s="39"/>
      <c r="L14" s="25"/>
      <c r="M14" s="25"/>
      <c r="N14" s="46"/>
      <c r="O14" s="46"/>
      <c r="P14" s="49"/>
      <c r="Q14" s="67"/>
    </row>
    <row r="15" spans="1:17" ht="15.75" customHeight="1">
      <c r="A15" s="37">
        <v>4</v>
      </c>
      <c r="B15" s="37" t="s">
        <v>42</v>
      </c>
      <c r="C15" s="37" t="s">
        <v>43</v>
      </c>
      <c r="D15" s="37">
        <v>3</v>
      </c>
      <c r="E15" s="1" t="s">
        <v>44</v>
      </c>
      <c r="F15" s="2">
        <v>39948</v>
      </c>
      <c r="G15" s="37" t="s">
        <v>47</v>
      </c>
      <c r="H15" s="37" t="s">
        <v>43</v>
      </c>
      <c r="I15" s="37" t="s">
        <v>43</v>
      </c>
      <c r="J15" s="37">
        <v>640</v>
      </c>
      <c r="K15" s="37">
        <v>54.2</v>
      </c>
      <c r="L15" s="23">
        <v>63</v>
      </c>
      <c r="M15" s="23">
        <v>84</v>
      </c>
      <c r="N15" s="44">
        <f>(640-600)*70.53*0.3%</f>
        <v>8.4635999999999996</v>
      </c>
      <c r="O15" s="44">
        <f>(54.2-20-7-7-7)*5.04</f>
        <v>66.52800000000002</v>
      </c>
      <c r="P15" s="62">
        <f>L15-N15</f>
        <v>54.5364</v>
      </c>
      <c r="Q15" s="62">
        <v>0</v>
      </c>
    </row>
    <row r="16" spans="1:17" ht="15.75" customHeight="1">
      <c r="A16" s="38"/>
      <c r="B16" s="38"/>
      <c r="C16" s="38"/>
      <c r="D16" s="38"/>
      <c r="E16" s="1" t="s">
        <v>45</v>
      </c>
      <c r="F16" s="2">
        <v>37192</v>
      </c>
      <c r="G16" s="38"/>
      <c r="H16" s="38"/>
      <c r="I16" s="38"/>
      <c r="J16" s="38"/>
      <c r="K16" s="38"/>
      <c r="L16" s="24"/>
      <c r="M16" s="24"/>
      <c r="N16" s="45"/>
      <c r="O16" s="45"/>
      <c r="P16" s="66"/>
      <c r="Q16" s="66"/>
    </row>
    <row r="17" spans="1:17" ht="17.25" customHeight="1">
      <c r="A17" s="39"/>
      <c r="B17" s="39"/>
      <c r="C17" s="39"/>
      <c r="D17" s="39"/>
      <c r="E17" s="1" t="s">
        <v>46</v>
      </c>
      <c r="F17" s="2">
        <v>41904</v>
      </c>
      <c r="G17" s="39"/>
      <c r="H17" s="39"/>
      <c r="I17" s="39"/>
      <c r="J17" s="39"/>
      <c r="K17" s="39"/>
      <c r="L17" s="25"/>
      <c r="M17" s="25"/>
      <c r="N17" s="46"/>
      <c r="O17" s="46"/>
      <c r="P17" s="67"/>
      <c r="Q17" s="67"/>
    </row>
    <row r="18" spans="1:17" ht="20.25" customHeight="1">
      <c r="A18" s="37">
        <v>5</v>
      </c>
      <c r="B18" s="37" t="s">
        <v>55</v>
      </c>
      <c r="C18" s="37" t="s">
        <v>56</v>
      </c>
      <c r="D18" s="37">
        <v>3</v>
      </c>
      <c r="E18" s="1" t="s">
        <v>57</v>
      </c>
      <c r="F18" s="2">
        <v>37992</v>
      </c>
      <c r="G18" s="37" t="s">
        <v>95</v>
      </c>
      <c r="H18" s="37" t="s">
        <v>56</v>
      </c>
      <c r="I18" s="37" t="s">
        <v>56</v>
      </c>
      <c r="J18" s="37">
        <v>312</v>
      </c>
      <c r="K18" s="37">
        <v>22.7</v>
      </c>
      <c r="L18" s="23">
        <v>91</v>
      </c>
      <c r="M18" s="23">
        <v>45</v>
      </c>
      <c r="N18" s="44">
        <v>0</v>
      </c>
      <c r="O18" s="44">
        <v>0</v>
      </c>
      <c r="P18" s="47">
        <f t="shared" ref="P18" si="3">L18-N18</f>
        <v>91</v>
      </c>
      <c r="Q18" s="62">
        <f t="shared" ref="Q18:Q24" si="4">M18-O18</f>
        <v>45</v>
      </c>
    </row>
    <row r="19" spans="1:17" ht="25.5">
      <c r="A19" s="38"/>
      <c r="B19" s="38"/>
      <c r="C19" s="38"/>
      <c r="D19" s="38"/>
      <c r="E19" s="1" t="s">
        <v>58</v>
      </c>
      <c r="F19" s="2">
        <v>40492</v>
      </c>
      <c r="G19" s="38"/>
      <c r="H19" s="38"/>
      <c r="I19" s="38"/>
      <c r="J19" s="38"/>
      <c r="K19" s="38"/>
      <c r="L19" s="24"/>
      <c r="M19" s="24"/>
      <c r="N19" s="45"/>
      <c r="O19" s="45"/>
      <c r="P19" s="48"/>
      <c r="Q19" s="66"/>
    </row>
    <row r="20" spans="1:17" ht="25.5">
      <c r="A20" s="39"/>
      <c r="B20" s="39"/>
      <c r="C20" s="39"/>
      <c r="D20" s="39"/>
      <c r="E20" s="1" t="s">
        <v>59</v>
      </c>
      <c r="F20" s="2">
        <v>42009</v>
      </c>
      <c r="G20" s="39"/>
      <c r="H20" s="39"/>
      <c r="I20" s="39"/>
      <c r="J20" s="39"/>
      <c r="K20" s="39"/>
      <c r="L20" s="25"/>
      <c r="M20" s="25"/>
      <c r="N20" s="46"/>
      <c r="O20" s="46"/>
      <c r="P20" s="49"/>
      <c r="Q20" s="67"/>
    </row>
    <row r="21" spans="1:17" ht="17.25" customHeight="1">
      <c r="A21" s="37">
        <v>6</v>
      </c>
      <c r="B21" s="37" t="s">
        <v>63</v>
      </c>
      <c r="C21" s="37" t="s">
        <v>64</v>
      </c>
      <c r="D21" s="37">
        <v>3</v>
      </c>
      <c r="E21" s="1" t="s">
        <v>65</v>
      </c>
      <c r="F21" s="2">
        <v>38363</v>
      </c>
      <c r="G21" s="37" t="s">
        <v>68</v>
      </c>
      <c r="H21" s="37" t="s">
        <v>64</v>
      </c>
      <c r="I21" s="37" t="s">
        <v>64</v>
      </c>
      <c r="J21" s="37">
        <v>312</v>
      </c>
      <c r="K21" s="37">
        <v>21.4</v>
      </c>
      <c r="L21" s="23">
        <v>62</v>
      </c>
      <c r="M21" s="23">
        <v>0</v>
      </c>
      <c r="N21" s="44">
        <v>0</v>
      </c>
      <c r="O21" s="44">
        <v>0</v>
      </c>
      <c r="P21" s="47">
        <f>L21-N21</f>
        <v>62</v>
      </c>
      <c r="Q21" s="62">
        <f t="shared" si="4"/>
        <v>0</v>
      </c>
    </row>
    <row r="22" spans="1:17" ht="15.75" customHeight="1">
      <c r="A22" s="38"/>
      <c r="B22" s="38"/>
      <c r="C22" s="38"/>
      <c r="D22" s="38"/>
      <c r="E22" s="1" t="s">
        <v>66</v>
      </c>
      <c r="F22" s="2">
        <v>40376</v>
      </c>
      <c r="G22" s="38"/>
      <c r="H22" s="38"/>
      <c r="I22" s="38"/>
      <c r="J22" s="38"/>
      <c r="K22" s="38"/>
      <c r="L22" s="24"/>
      <c r="M22" s="24"/>
      <c r="N22" s="45"/>
      <c r="O22" s="45"/>
      <c r="P22" s="48"/>
      <c r="Q22" s="66"/>
    </row>
    <row r="23" spans="1:17" ht="18.75" customHeight="1">
      <c r="A23" s="39"/>
      <c r="B23" s="39"/>
      <c r="C23" s="39"/>
      <c r="D23" s="39"/>
      <c r="E23" s="1" t="s">
        <v>67</v>
      </c>
      <c r="F23" s="2">
        <v>40798</v>
      </c>
      <c r="G23" s="39"/>
      <c r="H23" s="39"/>
      <c r="I23" s="39"/>
      <c r="J23" s="39"/>
      <c r="K23" s="39"/>
      <c r="L23" s="25"/>
      <c r="M23" s="25"/>
      <c r="N23" s="46"/>
      <c r="O23" s="46"/>
      <c r="P23" s="49"/>
      <c r="Q23" s="67"/>
    </row>
    <row r="24" spans="1:17" ht="15.75" customHeight="1">
      <c r="A24" s="37">
        <v>7</v>
      </c>
      <c r="B24" s="37" t="s">
        <v>69</v>
      </c>
      <c r="C24" s="37" t="s">
        <v>70</v>
      </c>
      <c r="D24" s="37">
        <v>3</v>
      </c>
      <c r="E24" s="1" t="s">
        <v>97</v>
      </c>
      <c r="F24" s="2">
        <v>38417</v>
      </c>
      <c r="G24" s="37" t="s">
        <v>73</v>
      </c>
      <c r="H24" s="37" t="s">
        <v>74</v>
      </c>
      <c r="I24" s="37" t="s">
        <v>74</v>
      </c>
      <c r="J24" s="37">
        <v>456</v>
      </c>
      <c r="K24" s="37">
        <v>58.3</v>
      </c>
      <c r="L24" s="23">
        <v>90</v>
      </c>
      <c r="M24" s="23">
        <v>182</v>
      </c>
      <c r="N24" s="44">
        <v>0</v>
      </c>
      <c r="O24" s="44">
        <f>(58.3-20-7-7-7)*5.04</f>
        <v>87.191999999999993</v>
      </c>
      <c r="P24" s="47">
        <f t="shared" ref="P24" si="5">L24-N24</f>
        <v>90</v>
      </c>
      <c r="Q24" s="62">
        <f t="shared" si="4"/>
        <v>94.808000000000007</v>
      </c>
    </row>
    <row r="25" spans="1:17" ht="14.25" customHeight="1">
      <c r="A25" s="38"/>
      <c r="B25" s="38"/>
      <c r="C25" s="38"/>
      <c r="D25" s="38"/>
      <c r="E25" s="1" t="s">
        <v>71</v>
      </c>
      <c r="F25" s="2">
        <v>39357</v>
      </c>
      <c r="G25" s="38"/>
      <c r="H25" s="38"/>
      <c r="I25" s="38"/>
      <c r="J25" s="38"/>
      <c r="K25" s="38"/>
      <c r="L25" s="24"/>
      <c r="M25" s="24"/>
      <c r="N25" s="45"/>
      <c r="O25" s="45"/>
      <c r="P25" s="48"/>
      <c r="Q25" s="66"/>
    </row>
    <row r="26" spans="1:17" ht="25.5">
      <c r="A26" s="39"/>
      <c r="B26" s="39"/>
      <c r="C26" s="39"/>
      <c r="D26" s="39"/>
      <c r="E26" s="1" t="s">
        <v>72</v>
      </c>
      <c r="F26" s="2">
        <v>41133</v>
      </c>
      <c r="G26" s="39"/>
      <c r="H26" s="39"/>
      <c r="I26" s="39"/>
      <c r="J26" s="39"/>
      <c r="K26" s="39"/>
      <c r="L26" s="25"/>
      <c r="M26" s="25"/>
      <c r="N26" s="46"/>
      <c r="O26" s="46"/>
      <c r="P26" s="49"/>
      <c r="Q26" s="67"/>
    </row>
    <row r="27" spans="1:17" ht="20.25" customHeight="1">
      <c r="A27" s="37">
        <v>8</v>
      </c>
      <c r="B27" s="37" t="s">
        <v>75</v>
      </c>
      <c r="C27" s="37" t="s">
        <v>98</v>
      </c>
      <c r="D27" s="37">
        <v>3</v>
      </c>
      <c r="E27" s="1" t="s">
        <v>76</v>
      </c>
      <c r="F27" s="2">
        <v>37317</v>
      </c>
      <c r="G27" s="37" t="s">
        <v>79</v>
      </c>
      <c r="H27" s="37" t="s">
        <v>28</v>
      </c>
      <c r="I27" s="37" t="s">
        <v>28</v>
      </c>
      <c r="J27" s="37"/>
      <c r="K27" s="37"/>
      <c r="L27" s="23"/>
      <c r="M27" s="23"/>
      <c r="N27" s="47"/>
      <c r="O27" s="47"/>
      <c r="P27" s="47"/>
      <c r="Q27" s="47"/>
    </row>
    <row r="28" spans="1:17" ht="18.75" customHeight="1">
      <c r="A28" s="38"/>
      <c r="B28" s="38"/>
      <c r="C28" s="38"/>
      <c r="D28" s="38"/>
      <c r="E28" s="1" t="s">
        <v>77</v>
      </c>
      <c r="F28" s="2">
        <v>38229</v>
      </c>
      <c r="G28" s="38"/>
      <c r="H28" s="38"/>
      <c r="I28" s="38"/>
      <c r="J28" s="38"/>
      <c r="K28" s="38"/>
      <c r="L28" s="24"/>
      <c r="M28" s="24"/>
      <c r="N28" s="48"/>
      <c r="O28" s="48"/>
      <c r="P28" s="48"/>
      <c r="Q28" s="48"/>
    </row>
    <row r="29" spans="1:17" ht="17.25" customHeight="1">
      <c r="A29" s="39"/>
      <c r="B29" s="39"/>
      <c r="C29" s="39"/>
      <c r="D29" s="39"/>
      <c r="E29" s="1" t="s">
        <v>78</v>
      </c>
      <c r="F29" s="2">
        <v>42354</v>
      </c>
      <c r="G29" s="39"/>
      <c r="H29" s="39"/>
      <c r="I29" s="39"/>
      <c r="J29" s="39"/>
      <c r="K29" s="39"/>
      <c r="L29" s="25"/>
      <c r="M29" s="25"/>
      <c r="N29" s="49"/>
      <c r="O29" s="49"/>
      <c r="P29" s="49"/>
      <c r="Q29" s="49"/>
    </row>
    <row r="30" spans="1:17" s="15" customFormat="1" ht="17.25" customHeight="1">
      <c r="A30" s="20">
        <v>9</v>
      </c>
      <c r="B30" s="20" t="s">
        <v>115</v>
      </c>
      <c r="C30" s="20" t="s">
        <v>116</v>
      </c>
      <c r="D30" s="20">
        <v>3</v>
      </c>
      <c r="E30" s="18" t="s">
        <v>117</v>
      </c>
      <c r="F30" s="19">
        <v>39997</v>
      </c>
      <c r="G30" s="20" t="s">
        <v>120</v>
      </c>
      <c r="H30" s="20" t="s">
        <v>116</v>
      </c>
      <c r="I30" s="20" t="s">
        <v>116</v>
      </c>
      <c r="J30" s="20">
        <v>670</v>
      </c>
      <c r="K30" s="20">
        <v>58.6</v>
      </c>
      <c r="L30" s="23">
        <v>132</v>
      </c>
      <c r="M30" s="23">
        <v>190</v>
      </c>
      <c r="N30" s="26">
        <f>(670-600)*70.53*0.3%</f>
        <v>14.811300000000001</v>
      </c>
      <c r="O30" s="26">
        <f>(58.6-20-7-7-7)*6.94</f>
        <v>122.14400000000002</v>
      </c>
      <c r="P30" s="29">
        <f>L30-N30</f>
        <v>117.1887</v>
      </c>
      <c r="Q30" s="29">
        <f>M30-O30</f>
        <v>67.85599999999998</v>
      </c>
    </row>
    <row r="31" spans="1:17" s="15" customFormat="1" ht="30" customHeight="1">
      <c r="A31" s="21"/>
      <c r="B31" s="21"/>
      <c r="C31" s="21"/>
      <c r="D31" s="21"/>
      <c r="E31" s="18" t="s">
        <v>118</v>
      </c>
      <c r="F31" s="19">
        <v>41178</v>
      </c>
      <c r="G31" s="21"/>
      <c r="H31" s="21"/>
      <c r="I31" s="21"/>
      <c r="J31" s="21"/>
      <c r="K31" s="21"/>
      <c r="L31" s="24"/>
      <c r="M31" s="24"/>
      <c r="N31" s="27"/>
      <c r="O31" s="27"/>
      <c r="P31" s="30"/>
      <c r="Q31" s="30"/>
    </row>
    <row r="32" spans="1:17" s="15" customFormat="1" ht="27" customHeight="1">
      <c r="A32" s="22"/>
      <c r="B32" s="22"/>
      <c r="C32" s="22"/>
      <c r="D32" s="22"/>
      <c r="E32" s="18" t="s">
        <v>119</v>
      </c>
      <c r="F32" s="19">
        <v>43206</v>
      </c>
      <c r="G32" s="22"/>
      <c r="H32" s="22"/>
      <c r="I32" s="22"/>
      <c r="J32" s="22"/>
      <c r="K32" s="22"/>
      <c r="L32" s="25"/>
      <c r="M32" s="25"/>
      <c r="N32" s="28"/>
      <c r="O32" s="28"/>
      <c r="P32" s="31"/>
      <c r="Q32" s="31"/>
    </row>
    <row r="33" spans="1:17" ht="27.75" customHeight="1">
      <c r="A33" s="37">
        <v>10</v>
      </c>
      <c r="B33" s="37" t="s">
        <v>80</v>
      </c>
      <c r="C33" s="37" t="s">
        <v>81</v>
      </c>
      <c r="D33" s="37">
        <v>4</v>
      </c>
      <c r="E33" s="1" t="s">
        <v>82</v>
      </c>
      <c r="F33" s="2">
        <v>37496</v>
      </c>
      <c r="G33" s="37" t="s">
        <v>86</v>
      </c>
      <c r="H33" s="37" t="s">
        <v>28</v>
      </c>
      <c r="I33" s="37" t="s">
        <v>28</v>
      </c>
      <c r="J33" s="37"/>
      <c r="K33" s="37"/>
      <c r="L33" s="23"/>
      <c r="M33" s="23"/>
      <c r="N33" s="47"/>
      <c r="O33" s="47"/>
      <c r="P33" s="47"/>
      <c r="Q33" s="47"/>
    </row>
    <row r="34" spans="1:17" ht="16.5" customHeight="1">
      <c r="A34" s="38"/>
      <c r="B34" s="38"/>
      <c r="C34" s="38"/>
      <c r="D34" s="38"/>
      <c r="E34" s="1" t="s">
        <v>83</v>
      </c>
      <c r="F34" s="2">
        <v>39203</v>
      </c>
      <c r="G34" s="38"/>
      <c r="H34" s="38"/>
      <c r="I34" s="38"/>
      <c r="J34" s="38"/>
      <c r="K34" s="38"/>
      <c r="L34" s="24"/>
      <c r="M34" s="24"/>
      <c r="N34" s="48"/>
      <c r="O34" s="48"/>
      <c r="P34" s="48"/>
      <c r="Q34" s="48"/>
    </row>
    <row r="35" spans="1:17" ht="18.75" customHeight="1">
      <c r="A35" s="38"/>
      <c r="B35" s="38"/>
      <c r="C35" s="38"/>
      <c r="D35" s="38"/>
      <c r="E35" s="1" t="s">
        <v>84</v>
      </c>
      <c r="F35" s="2">
        <v>40839</v>
      </c>
      <c r="G35" s="38"/>
      <c r="H35" s="38"/>
      <c r="I35" s="38"/>
      <c r="J35" s="38"/>
      <c r="K35" s="38"/>
      <c r="L35" s="24"/>
      <c r="M35" s="24"/>
      <c r="N35" s="48"/>
      <c r="O35" s="48"/>
      <c r="P35" s="48"/>
      <c r="Q35" s="48"/>
    </row>
    <row r="36" spans="1:17" ht="17.25" customHeight="1">
      <c r="A36" s="39"/>
      <c r="B36" s="39"/>
      <c r="C36" s="39"/>
      <c r="D36" s="39"/>
      <c r="E36" s="1" t="s">
        <v>85</v>
      </c>
      <c r="F36" s="2">
        <v>41591</v>
      </c>
      <c r="G36" s="39"/>
      <c r="H36" s="39"/>
      <c r="I36" s="39"/>
      <c r="J36" s="39"/>
      <c r="K36" s="39"/>
      <c r="L36" s="25"/>
      <c r="M36" s="25"/>
      <c r="N36" s="49"/>
      <c r="O36" s="49"/>
      <c r="P36" s="49"/>
      <c r="Q36" s="49"/>
    </row>
    <row r="37" spans="1:17" s="7" customFormat="1" ht="17.25" customHeight="1">
      <c r="A37" s="33">
        <v>11</v>
      </c>
      <c r="B37" s="33"/>
      <c r="C37" s="33" t="s">
        <v>10</v>
      </c>
      <c r="D37" s="33">
        <v>4</v>
      </c>
      <c r="E37" s="5" t="s">
        <v>11</v>
      </c>
      <c r="F37" s="6">
        <v>37331</v>
      </c>
      <c r="G37" s="33" t="s">
        <v>15</v>
      </c>
      <c r="H37" s="33" t="s">
        <v>62</v>
      </c>
      <c r="I37" s="33" t="s">
        <v>62</v>
      </c>
      <c r="J37" s="33">
        <v>640</v>
      </c>
      <c r="K37" s="33">
        <v>56.8</v>
      </c>
      <c r="L37" s="23">
        <v>32</v>
      </c>
      <c r="M37" s="23">
        <v>18</v>
      </c>
      <c r="N37" s="57">
        <f>(640-600)*70.53*0.3%</f>
        <v>8.4635999999999996</v>
      </c>
      <c r="O37" s="57">
        <f>(56.8-20-5-5-5-5)*5.04</f>
        <v>84.671999999999983</v>
      </c>
      <c r="P37" s="62">
        <f>L37-N37</f>
        <v>23.5364</v>
      </c>
      <c r="Q37" s="57">
        <v>0</v>
      </c>
    </row>
    <row r="38" spans="1:17" s="7" customFormat="1" ht="15.75" customHeight="1">
      <c r="A38" s="34"/>
      <c r="B38" s="34"/>
      <c r="C38" s="34"/>
      <c r="D38" s="34"/>
      <c r="E38" s="5" t="s">
        <v>12</v>
      </c>
      <c r="F38" s="6">
        <v>38972</v>
      </c>
      <c r="G38" s="34"/>
      <c r="H38" s="34"/>
      <c r="I38" s="34"/>
      <c r="J38" s="34"/>
      <c r="K38" s="34"/>
      <c r="L38" s="24"/>
      <c r="M38" s="24"/>
      <c r="N38" s="55"/>
      <c r="O38" s="58"/>
      <c r="P38" s="48"/>
      <c r="Q38" s="55"/>
    </row>
    <row r="39" spans="1:17" s="7" customFormat="1" ht="16.5" customHeight="1">
      <c r="A39" s="34"/>
      <c r="B39" s="34"/>
      <c r="C39" s="34"/>
      <c r="D39" s="34"/>
      <c r="E39" s="5" t="s">
        <v>13</v>
      </c>
      <c r="F39" s="6">
        <v>39928</v>
      </c>
      <c r="G39" s="34"/>
      <c r="H39" s="34"/>
      <c r="I39" s="34"/>
      <c r="J39" s="34"/>
      <c r="K39" s="34"/>
      <c r="L39" s="24"/>
      <c r="M39" s="24"/>
      <c r="N39" s="55"/>
      <c r="O39" s="58"/>
      <c r="P39" s="48"/>
      <c r="Q39" s="55"/>
    </row>
    <row r="40" spans="1:17" s="7" customFormat="1" ht="15.75" customHeight="1">
      <c r="A40" s="35"/>
      <c r="B40" s="35"/>
      <c r="C40" s="35"/>
      <c r="D40" s="35"/>
      <c r="E40" s="5" t="s">
        <v>14</v>
      </c>
      <c r="F40" s="6">
        <v>41482</v>
      </c>
      <c r="G40" s="35"/>
      <c r="H40" s="35"/>
      <c r="I40" s="35"/>
      <c r="J40" s="35"/>
      <c r="K40" s="35"/>
      <c r="L40" s="25"/>
      <c r="M40" s="25"/>
      <c r="N40" s="56"/>
      <c r="O40" s="59"/>
      <c r="P40" s="49"/>
      <c r="Q40" s="56"/>
    </row>
    <row r="41" spans="1:17" s="7" customFormat="1" ht="16.5" customHeight="1">
      <c r="A41" s="33">
        <v>12</v>
      </c>
      <c r="B41" s="33" t="s">
        <v>35</v>
      </c>
      <c r="C41" s="33" t="s">
        <v>36</v>
      </c>
      <c r="D41" s="33">
        <v>4</v>
      </c>
      <c r="E41" s="5" t="s">
        <v>37</v>
      </c>
      <c r="F41" s="6">
        <v>37407</v>
      </c>
      <c r="G41" s="33" t="s">
        <v>41</v>
      </c>
      <c r="H41" s="33" t="s">
        <v>36</v>
      </c>
      <c r="I41" s="33" t="s">
        <v>36</v>
      </c>
      <c r="J41" s="33">
        <v>805.67</v>
      </c>
      <c r="K41" s="33">
        <v>59.9</v>
      </c>
      <c r="L41" s="23">
        <v>159</v>
      </c>
      <c r="M41" s="23">
        <v>182</v>
      </c>
      <c r="N41" s="57">
        <f>(805.67-600)*75.53*0.3%</f>
        <v>46.602765299999994</v>
      </c>
      <c r="O41" s="57">
        <f>(59.9-20-7-7-7-7)*5.04</f>
        <v>59.975999999999992</v>
      </c>
      <c r="P41" s="62">
        <f>L41-N41</f>
        <v>112.39723470000001</v>
      </c>
      <c r="Q41" s="57">
        <f>M41-P41</f>
        <v>69.602765299999987</v>
      </c>
    </row>
    <row r="42" spans="1:17" s="7" customFormat="1" ht="15" customHeight="1">
      <c r="A42" s="34"/>
      <c r="B42" s="34"/>
      <c r="C42" s="34"/>
      <c r="D42" s="34"/>
      <c r="E42" s="5" t="s">
        <v>38</v>
      </c>
      <c r="F42" s="6">
        <v>38161</v>
      </c>
      <c r="G42" s="34"/>
      <c r="H42" s="34"/>
      <c r="I42" s="34"/>
      <c r="J42" s="34"/>
      <c r="K42" s="34"/>
      <c r="L42" s="24"/>
      <c r="M42" s="24"/>
      <c r="N42" s="58"/>
      <c r="O42" s="58"/>
      <c r="P42" s="48"/>
      <c r="Q42" s="55"/>
    </row>
    <row r="43" spans="1:17" s="7" customFormat="1" ht="15.75" customHeight="1">
      <c r="A43" s="34"/>
      <c r="B43" s="34"/>
      <c r="C43" s="34"/>
      <c r="D43" s="34"/>
      <c r="E43" s="5" t="s">
        <v>39</v>
      </c>
      <c r="F43" s="6">
        <v>40263</v>
      </c>
      <c r="G43" s="34"/>
      <c r="H43" s="34"/>
      <c r="I43" s="34"/>
      <c r="J43" s="34"/>
      <c r="K43" s="34"/>
      <c r="L43" s="24"/>
      <c r="M43" s="24"/>
      <c r="N43" s="58"/>
      <c r="O43" s="58"/>
      <c r="P43" s="48"/>
      <c r="Q43" s="55"/>
    </row>
    <row r="44" spans="1:17" s="7" customFormat="1" ht="15.75" customHeight="1">
      <c r="A44" s="35"/>
      <c r="B44" s="35"/>
      <c r="C44" s="35"/>
      <c r="D44" s="35"/>
      <c r="E44" s="5" t="s">
        <v>40</v>
      </c>
      <c r="F44" s="6">
        <v>42689</v>
      </c>
      <c r="G44" s="35"/>
      <c r="H44" s="35"/>
      <c r="I44" s="35"/>
      <c r="J44" s="35"/>
      <c r="K44" s="35"/>
      <c r="L44" s="25"/>
      <c r="M44" s="25"/>
      <c r="N44" s="59"/>
      <c r="O44" s="59"/>
      <c r="P44" s="49"/>
      <c r="Q44" s="56"/>
    </row>
    <row r="45" spans="1:17" s="7" customFormat="1" ht="15.75" customHeight="1">
      <c r="A45" s="33">
        <v>13</v>
      </c>
      <c r="B45" s="33" t="s">
        <v>48</v>
      </c>
      <c r="C45" s="33" t="s">
        <v>49</v>
      </c>
      <c r="D45" s="33">
        <v>4</v>
      </c>
      <c r="E45" s="5" t="s">
        <v>50</v>
      </c>
      <c r="F45" s="6">
        <v>37978</v>
      </c>
      <c r="G45" s="33" t="s">
        <v>54</v>
      </c>
      <c r="H45" s="33" t="s">
        <v>49</v>
      </c>
      <c r="I45" s="33" t="s">
        <v>49</v>
      </c>
      <c r="J45" s="33">
        <v>540</v>
      </c>
      <c r="K45" s="33">
        <v>59.8</v>
      </c>
      <c r="L45" s="23">
        <v>27</v>
      </c>
      <c r="M45" s="23">
        <v>49</v>
      </c>
      <c r="N45" s="54">
        <v>0</v>
      </c>
      <c r="O45" s="57">
        <f>(59.8-20-7-7-7-7)*5.04</f>
        <v>59.471999999999987</v>
      </c>
      <c r="P45" s="47">
        <f>L45-N45</f>
        <v>27</v>
      </c>
      <c r="Q45" s="57">
        <v>0</v>
      </c>
    </row>
    <row r="46" spans="1:17" s="7" customFormat="1" ht="14.25" customHeight="1">
      <c r="A46" s="34"/>
      <c r="B46" s="34"/>
      <c r="C46" s="34"/>
      <c r="D46" s="34"/>
      <c r="E46" s="5" t="s">
        <v>51</v>
      </c>
      <c r="F46" s="6">
        <v>38424</v>
      </c>
      <c r="G46" s="34"/>
      <c r="H46" s="34"/>
      <c r="I46" s="34"/>
      <c r="J46" s="34"/>
      <c r="K46" s="34"/>
      <c r="L46" s="24"/>
      <c r="M46" s="24"/>
      <c r="N46" s="55"/>
      <c r="O46" s="58"/>
      <c r="P46" s="48"/>
      <c r="Q46" s="55"/>
    </row>
    <row r="47" spans="1:17" s="7" customFormat="1" ht="15" customHeight="1">
      <c r="A47" s="34"/>
      <c r="B47" s="34"/>
      <c r="C47" s="34"/>
      <c r="D47" s="34"/>
      <c r="E47" s="5" t="s">
        <v>52</v>
      </c>
      <c r="F47" s="6">
        <v>41092</v>
      </c>
      <c r="G47" s="34"/>
      <c r="H47" s="34"/>
      <c r="I47" s="34"/>
      <c r="J47" s="34"/>
      <c r="K47" s="34"/>
      <c r="L47" s="24"/>
      <c r="M47" s="24"/>
      <c r="N47" s="55"/>
      <c r="O47" s="58"/>
      <c r="P47" s="48"/>
      <c r="Q47" s="55"/>
    </row>
    <row r="48" spans="1:17" s="7" customFormat="1" ht="15" customHeight="1">
      <c r="A48" s="35"/>
      <c r="B48" s="35"/>
      <c r="C48" s="35"/>
      <c r="D48" s="35"/>
      <c r="E48" s="5" t="s">
        <v>53</v>
      </c>
      <c r="F48" s="6">
        <v>42337</v>
      </c>
      <c r="G48" s="35"/>
      <c r="H48" s="35"/>
      <c r="I48" s="35"/>
      <c r="J48" s="35"/>
      <c r="K48" s="35"/>
      <c r="L48" s="25"/>
      <c r="M48" s="25"/>
      <c r="N48" s="56"/>
      <c r="O48" s="59"/>
      <c r="P48" s="49"/>
      <c r="Q48" s="56"/>
    </row>
    <row r="49" spans="1:17" ht="16.5" customHeight="1">
      <c r="A49" s="36">
        <v>14</v>
      </c>
      <c r="B49" s="36" t="s">
        <v>87</v>
      </c>
      <c r="C49" s="36" t="s">
        <v>88</v>
      </c>
      <c r="D49" s="36">
        <v>5</v>
      </c>
      <c r="E49" s="1" t="s">
        <v>89</v>
      </c>
      <c r="F49" s="2">
        <v>39737</v>
      </c>
      <c r="G49" s="36" t="s">
        <v>94</v>
      </c>
      <c r="H49" s="36" t="s">
        <v>88</v>
      </c>
      <c r="I49" s="36" t="s">
        <v>88</v>
      </c>
      <c r="J49" s="36">
        <v>610</v>
      </c>
      <c r="K49" s="36">
        <v>46</v>
      </c>
      <c r="L49" s="60">
        <v>120</v>
      </c>
      <c r="M49" s="60">
        <v>49</v>
      </c>
      <c r="N49" s="61">
        <f>(610-600)*7.53*0.3%</f>
        <v>0.22589999999999999</v>
      </c>
      <c r="O49" s="61">
        <v>0</v>
      </c>
      <c r="P49" s="61">
        <f>L49-N49</f>
        <v>119.7741</v>
      </c>
      <c r="Q49" s="61">
        <v>0</v>
      </c>
    </row>
    <row r="50" spans="1:17" ht="13.5" customHeight="1">
      <c r="A50" s="36"/>
      <c r="B50" s="36"/>
      <c r="C50" s="36"/>
      <c r="D50" s="36"/>
      <c r="E50" s="1" t="s">
        <v>90</v>
      </c>
      <c r="F50" s="2">
        <v>40303</v>
      </c>
      <c r="G50" s="36"/>
      <c r="H50" s="36"/>
      <c r="I50" s="36"/>
      <c r="J50" s="36"/>
      <c r="K50" s="36"/>
      <c r="L50" s="60"/>
      <c r="M50" s="60"/>
      <c r="N50" s="61"/>
      <c r="O50" s="61"/>
      <c r="P50" s="63"/>
      <c r="Q50" s="63"/>
    </row>
    <row r="51" spans="1:17" ht="15" customHeight="1">
      <c r="A51" s="36"/>
      <c r="B51" s="36"/>
      <c r="C51" s="36"/>
      <c r="D51" s="36"/>
      <c r="E51" s="1" t="s">
        <v>91</v>
      </c>
      <c r="F51" s="2">
        <v>41402</v>
      </c>
      <c r="G51" s="36"/>
      <c r="H51" s="36"/>
      <c r="I51" s="36"/>
      <c r="J51" s="36"/>
      <c r="K51" s="36"/>
      <c r="L51" s="60"/>
      <c r="M51" s="60"/>
      <c r="N51" s="61"/>
      <c r="O51" s="61"/>
      <c r="P51" s="63"/>
      <c r="Q51" s="63"/>
    </row>
    <row r="52" spans="1:17" ht="15.75" customHeight="1">
      <c r="A52" s="36"/>
      <c r="B52" s="36"/>
      <c r="C52" s="36"/>
      <c r="D52" s="36"/>
      <c r="E52" s="1" t="s">
        <v>92</v>
      </c>
      <c r="F52" s="2">
        <v>42101</v>
      </c>
      <c r="G52" s="36"/>
      <c r="H52" s="36"/>
      <c r="I52" s="36"/>
      <c r="J52" s="36"/>
      <c r="K52" s="36"/>
      <c r="L52" s="60"/>
      <c r="M52" s="60"/>
      <c r="N52" s="61"/>
      <c r="O52" s="61"/>
      <c r="P52" s="63"/>
      <c r="Q52" s="63"/>
    </row>
    <row r="53" spans="1:17" ht="17.25" customHeight="1">
      <c r="A53" s="36"/>
      <c r="B53" s="36"/>
      <c r="C53" s="36"/>
      <c r="D53" s="36"/>
      <c r="E53" s="1" t="s">
        <v>93</v>
      </c>
      <c r="F53" s="2">
        <v>42604</v>
      </c>
      <c r="G53" s="36"/>
      <c r="H53" s="36"/>
      <c r="I53" s="36"/>
      <c r="J53" s="36"/>
      <c r="K53" s="36"/>
      <c r="L53" s="60"/>
      <c r="M53" s="60"/>
      <c r="N53" s="61"/>
      <c r="O53" s="61"/>
      <c r="P53" s="63"/>
      <c r="Q53" s="63"/>
    </row>
    <row r="54" spans="1:17">
      <c r="A54" s="10"/>
      <c r="B54" s="10"/>
      <c r="C54" s="10"/>
      <c r="D54" s="10"/>
      <c r="E54" s="10"/>
      <c r="F54" s="10"/>
      <c r="G54" s="10"/>
      <c r="H54" s="10"/>
      <c r="I54" s="10"/>
      <c r="J54" s="12">
        <f t="shared" ref="J54:Q54" si="6">SUM(J6:J53)</f>
        <v>6185.67</v>
      </c>
      <c r="K54" s="12">
        <f t="shared" si="6"/>
        <v>542.29999999999995</v>
      </c>
      <c r="L54" s="17">
        <f t="shared" si="6"/>
        <v>826</v>
      </c>
      <c r="M54" s="17">
        <f t="shared" si="6"/>
        <v>872</v>
      </c>
      <c r="N54" s="11">
        <f t="shared" si="6"/>
        <v>93.378465299999988</v>
      </c>
      <c r="O54" s="11">
        <f t="shared" si="6"/>
        <v>593.88799999999992</v>
      </c>
      <c r="P54" s="11">
        <f t="shared" si="6"/>
        <v>732.62153469999998</v>
      </c>
      <c r="Q54" s="11">
        <f t="shared" si="6"/>
        <v>277.26676529999997</v>
      </c>
    </row>
    <row r="55" spans="1:17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7">
      <c r="A56" s="4"/>
      <c r="B56" s="4" t="s">
        <v>108</v>
      </c>
      <c r="C56" s="4">
        <v>27</v>
      </c>
      <c r="D56" s="4"/>
      <c r="E56" s="4"/>
      <c r="F56" s="4"/>
      <c r="G56" s="4"/>
      <c r="H56" s="4"/>
      <c r="I56" s="4"/>
      <c r="J56" s="4"/>
      <c r="K56" s="4"/>
    </row>
    <row r="57" spans="1:17">
      <c r="A57" s="4"/>
      <c r="B57" s="4" t="s">
        <v>109</v>
      </c>
      <c r="C57" s="4">
        <v>16</v>
      </c>
      <c r="D57" s="4"/>
      <c r="E57" s="4"/>
      <c r="F57" s="4"/>
      <c r="G57" s="4"/>
      <c r="H57" s="4"/>
      <c r="I57" s="4"/>
      <c r="J57" s="4"/>
      <c r="K57" s="4"/>
    </row>
    <row r="58" spans="1:17">
      <c r="B58" t="s">
        <v>110</v>
      </c>
      <c r="C58">
        <v>5</v>
      </c>
    </row>
    <row r="59" spans="1:17">
      <c r="B59" s="13" t="s">
        <v>111</v>
      </c>
      <c r="C59">
        <v>0</v>
      </c>
    </row>
    <row r="60" spans="1:17">
      <c r="B60" s="13" t="s">
        <v>112</v>
      </c>
      <c r="C60">
        <v>0</v>
      </c>
    </row>
    <row r="61" spans="1:17">
      <c r="B61" s="13" t="s">
        <v>113</v>
      </c>
      <c r="C61" s="14">
        <f>SUM(C56:C60)</f>
        <v>48</v>
      </c>
    </row>
    <row r="62" spans="1:17">
      <c r="B62" s="13" t="s">
        <v>114</v>
      </c>
      <c r="C62">
        <v>14</v>
      </c>
    </row>
  </sheetData>
  <mergeCells count="224">
    <mergeCell ref="Q37:Q40"/>
    <mergeCell ref="Q41:Q44"/>
    <mergeCell ref="Q45:Q48"/>
    <mergeCell ref="P33:P36"/>
    <mergeCell ref="P37:P40"/>
    <mergeCell ref="P41:P44"/>
    <mergeCell ref="P45:P48"/>
    <mergeCell ref="P49:P53"/>
    <mergeCell ref="P4:Q4"/>
    <mergeCell ref="P6:P8"/>
    <mergeCell ref="P9:P11"/>
    <mergeCell ref="P12:P14"/>
    <mergeCell ref="P15:P17"/>
    <mergeCell ref="P18:P20"/>
    <mergeCell ref="P21:P23"/>
    <mergeCell ref="P24:P26"/>
    <mergeCell ref="P27:P29"/>
    <mergeCell ref="Q49:Q53"/>
    <mergeCell ref="Q6:Q8"/>
    <mergeCell ref="Q9:Q11"/>
    <mergeCell ref="Q12:Q14"/>
    <mergeCell ref="Q15:Q17"/>
    <mergeCell ref="Q18:Q20"/>
    <mergeCell ref="Q21:Q23"/>
    <mergeCell ref="Q24:Q26"/>
    <mergeCell ref="Q27:Q29"/>
    <mergeCell ref="Q33:Q36"/>
    <mergeCell ref="L49:L53"/>
    <mergeCell ref="M49:M53"/>
    <mergeCell ref="N49:N53"/>
    <mergeCell ref="O49:O53"/>
    <mergeCell ref="L21:L23"/>
    <mergeCell ref="M21:M23"/>
    <mergeCell ref="N21:N23"/>
    <mergeCell ref="O21:O23"/>
    <mergeCell ref="L24:L26"/>
    <mergeCell ref="M24:M26"/>
    <mergeCell ref="N24:N26"/>
    <mergeCell ref="O24:O26"/>
    <mergeCell ref="L27:L29"/>
    <mergeCell ref="M27:M29"/>
    <mergeCell ref="N27:N29"/>
    <mergeCell ref="O27:O29"/>
    <mergeCell ref="L33:L36"/>
    <mergeCell ref="M33:M36"/>
    <mergeCell ref="N33:N36"/>
    <mergeCell ref="O33:O36"/>
    <mergeCell ref="L37:L40"/>
    <mergeCell ref="M37:M40"/>
    <mergeCell ref="N37:N40"/>
    <mergeCell ref="O37:O40"/>
    <mergeCell ref="L15:L17"/>
    <mergeCell ref="M15:M17"/>
    <mergeCell ref="N15:N17"/>
    <mergeCell ref="O15:O17"/>
    <mergeCell ref="L18:L20"/>
    <mergeCell ref="M18:M20"/>
    <mergeCell ref="N18:N20"/>
    <mergeCell ref="O18:O20"/>
    <mergeCell ref="L45:L48"/>
    <mergeCell ref="M45:M48"/>
    <mergeCell ref="N45:N48"/>
    <mergeCell ref="O45:O48"/>
    <mergeCell ref="L41:L44"/>
    <mergeCell ref="M41:M44"/>
    <mergeCell ref="N41:N44"/>
    <mergeCell ref="O41:O44"/>
    <mergeCell ref="N6:N8"/>
    <mergeCell ref="O6:O8"/>
    <mergeCell ref="L9:L11"/>
    <mergeCell ref="M9:M11"/>
    <mergeCell ref="N9:N11"/>
    <mergeCell ref="O9:O11"/>
    <mergeCell ref="L4:M4"/>
    <mergeCell ref="N4:O4"/>
    <mergeCell ref="L12:L14"/>
    <mergeCell ref="M12:M14"/>
    <mergeCell ref="N12:N14"/>
    <mergeCell ref="O12:O14"/>
    <mergeCell ref="A4:A5"/>
    <mergeCell ref="H4:I4"/>
    <mergeCell ref="J4:J5"/>
    <mergeCell ref="G4:G5"/>
    <mergeCell ref="F4:F5"/>
    <mergeCell ref="E4:E5"/>
    <mergeCell ref="D4:D5"/>
    <mergeCell ref="L6:L8"/>
    <mergeCell ref="M6:M8"/>
    <mergeCell ref="A9:A11"/>
    <mergeCell ref="G9:G11"/>
    <mergeCell ref="H9:H11"/>
    <mergeCell ref="B6:B8"/>
    <mergeCell ref="A6:A8"/>
    <mergeCell ref="G6:G8"/>
    <mergeCell ref="H6:H8"/>
    <mergeCell ref="I6:I8"/>
    <mergeCell ref="J6:J8"/>
    <mergeCell ref="D6:D8"/>
    <mergeCell ref="C6:C8"/>
    <mergeCell ref="A15:A17"/>
    <mergeCell ref="I15:I17"/>
    <mergeCell ref="H15:H17"/>
    <mergeCell ref="G15:G17"/>
    <mergeCell ref="D15:D17"/>
    <mergeCell ref="C15:C17"/>
    <mergeCell ref="D12:D14"/>
    <mergeCell ref="C12:C14"/>
    <mergeCell ref="B12:B14"/>
    <mergeCell ref="A12:A14"/>
    <mergeCell ref="G12:G14"/>
    <mergeCell ref="H12:H14"/>
    <mergeCell ref="I12:I14"/>
    <mergeCell ref="J15:J17"/>
    <mergeCell ref="K15:K17"/>
    <mergeCell ref="C18:C20"/>
    <mergeCell ref="B18:B20"/>
    <mergeCell ref="K4:K5"/>
    <mergeCell ref="K6:K8"/>
    <mergeCell ref="K9:K11"/>
    <mergeCell ref="K12:K14"/>
    <mergeCell ref="B15:B17"/>
    <mergeCell ref="I9:I11"/>
    <mergeCell ref="J9:J11"/>
    <mergeCell ref="J12:J14"/>
    <mergeCell ref="D9:D11"/>
    <mergeCell ref="C9:C11"/>
    <mergeCell ref="B9:B11"/>
    <mergeCell ref="C4:C5"/>
    <mergeCell ref="B4:B5"/>
    <mergeCell ref="K27:K29"/>
    <mergeCell ref="D27:D29"/>
    <mergeCell ref="C27:C29"/>
    <mergeCell ref="B27:B29"/>
    <mergeCell ref="A18:A20"/>
    <mergeCell ref="G18:G20"/>
    <mergeCell ref="H18:H20"/>
    <mergeCell ref="I18:I20"/>
    <mergeCell ref="J18:J20"/>
    <mergeCell ref="K18:K20"/>
    <mergeCell ref="D18:D20"/>
    <mergeCell ref="I33:I36"/>
    <mergeCell ref="A30:A32"/>
    <mergeCell ref="B30:B32"/>
    <mergeCell ref="C30:C32"/>
    <mergeCell ref="D30:D32"/>
    <mergeCell ref="G30:G32"/>
    <mergeCell ref="H30:H32"/>
    <mergeCell ref="I30:I32"/>
    <mergeCell ref="A24:A26"/>
    <mergeCell ref="G27:G29"/>
    <mergeCell ref="H27:H29"/>
    <mergeCell ref="A27:A29"/>
    <mergeCell ref="G24:G26"/>
    <mergeCell ref="H24:H26"/>
    <mergeCell ref="I24:I26"/>
    <mergeCell ref="I27:I29"/>
    <mergeCell ref="I37:I40"/>
    <mergeCell ref="J37:J40"/>
    <mergeCell ref="K37:K40"/>
    <mergeCell ref="J33:J36"/>
    <mergeCell ref="K33:K36"/>
    <mergeCell ref="D33:D36"/>
    <mergeCell ref="A41:A44"/>
    <mergeCell ref="B41:B44"/>
    <mergeCell ref="C41:C44"/>
    <mergeCell ref="D41:D44"/>
    <mergeCell ref="G41:G44"/>
    <mergeCell ref="H41:H44"/>
    <mergeCell ref="I41:I44"/>
    <mergeCell ref="A37:A40"/>
    <mergeCell ref="B37:B40"/>
    <mergeCell ref="C37:C40"/>
    <mergeCell ref="D37:D40"/>
    <mergeCell ref="G37:G40"/>
    <mergeCell ref="H37:H40"/>
    <mergeCell ref="C33:C36"/>
    <mergeCell ref="B33:B36"/>
    <mergeCell ref="A33:A36"/>
    <mergeCell ref="G33:G36"/>
    <mergeCell ref="H33:H36"/>
    <mergeCell ref="J41:J44"/>
    <mergeCell ref="K41:K44"/>
    <mergeCell ref="A45:A48"/>
    <mergeCell ref="B45:B48"/>
    <mergeCell ref="C45:C48"/>
    <mergeCell ref="D45:D48"/>
    <mergeCell ref="G45:G48"/>
    <mergeCell ref="H45:H48"/>
    <mergeCell ref="I45:I48"/>
    <mergeCell ref="J45:J48"/>
    <mergeCell ref="K45:K48"/>
    <mergeCell ref="A49:A53"/>
    <mergeCell ref="B49:B53"/>
    <mergeCell ref="C49:C53"/>
    <mergeCell ref="D49:D53"/>
    <mergeCell ref="G49:G53"/>
    <mergeCell ref="H49:H53"/>
    <mergeCell ref="I49:I53"/>
    <mergeCell ref="J49:J53"/>
    <mergeCell ref="K49:K53"/>
    <mergeCell ref="J30:J32"/>
    <mergeCell ref="K30:K32"/>
    <mergeCell ref="L30:L32"/>
    <mergeCell ref="M30:M32"/>
    <mergeCell ref="N30:N32"/>
    <mergeCell ref="O30:O32"/>
    <mergeCell ref="P30:P32"/>
    <mergeCell ref="Q30:Q32"/>
    <mergeCell ref="A1:K1"/>
    <mergeCell ref="D24:D26"/>
    <mergeCell ref="C24:C26"/>
    <mergeCell ref="B24:B26"/>
    <mergeCell ref="I21:I23"/>
    <mergeCell ref="J21:J23"/>
    <mergeCell ref="K21:K23"/>
    <mergeCell ref="J24:J26"/>
    <mergeCell ref="K24:K26"/>
    <mergeCell ref="A21:A23"/>
    <mergeCell ref="B21:B23"/>
    <mergeCell ref="C21:C23"/>
    <mergeCell ref="D21:D23"/>
    <mergeCell ref="G21:G23"/>
    <mergeCell ref="H21:H23"/>
    <mergeCell ref="J27:J29"/>
  </mergeCells>
  <pageMargins left="0.25" right="0.25" top="0.75" bottom="0.75" header="0.3" footer="0.3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2019-04-17T03:21:18Z</dcterms:modified>
</cp:coreProperties>
</file>