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бщий" sheetId="1" r:id="rId1"/>
    <sheet name="СПК,СПоК,КФХ" sheetId="2" r:id="rId2"/>
    <sheet name="Уб цех" sheetId="3" r:id="rId3"/>
  </sheets>
  <calcPr calcId="152511"/>
</workbook>
</file>

<file path=xl/calcChain.xml><?xml version="1.0" encoding="utf-8"?>
<calcChain xmlns="http://schemas.openxmlformats.org/spreadsheetml/2006/main">
  <c r="F72" i="1" l="1"/>
  <c r="F66" i="1"/>
  <c r="E52" i="1" l="1"/>
  <c r="D52" i="1"/>
  <c r="F53" i="1"/>
  <c r="F54" i="1"/>
  <c r="F52" i="1" l="1"/>
  <c r="AI8" i="2"/>
  <c r="AI34" i="2"/>
  <c r="AI77" i="2"/>
  <c r="AJ77" i="2"/>
  <c r="U104" i="2"/>
  <c r="U34" i="2" s="1"/>
  <c r="U8" i="2" s="1"/>
  <c r="H104" i="2" l="1"/>
  <c r="I104" i="2"/>
  <c r="J104" i="2"/>
  <c r="K104" i="2"/>
  <c r="L104" i="2"/>
  <c r="M104" i="2"/>
  <c r="N104" i="2"/>
  <c r="O104" i="2"/>
  <c r="P104" i="2"/>
  <c r="R104" i="2"/>
  <c r="S104" i="2"/>
  <c r="T104" i="2"/>
  <c r="V104" i="2"/>
  <c r="W104" i="2"/>
  <c r="X104" i="2"/>
  <c r="Y104" i="2"/>
  <c r="Z104" i="2"/>
  <c r="AA104" i="2"/>
  <c r="AB104" i="2"/>
  <c r="AC104" i="2"/>
  <c r="AD104" i="2"/>
  <c r="H96" i="2"/>
  <c r="I96" i="2"/>
  <c r="J96" i="2"/>
  <c r="K96" i="2"/>
  <c r="L96" i="2"/>
  <c r="M96" i="2"/>
  <c r="N96" i="2"/>
  <c r="O96" i="2"/>
  <c r="P96" i="2"/>
  <c r="R96" i="2"/>
  <c r="S96" i="2"/>
  <c r="T96" i="2"/>
  <c r="V96" i="2"/>
  <c r="W96" i="2"/>
  <c r="X96" i="2"/>
  <c r="Y96" i="2"/>
  <c r="Z96" i="2"/>
  <c r="AA96" i="2"/>
  <c r="AB96" i="2"/>
  <c r="AC96" i="2"/>
  <c r="AD96" i="2"/>
  <c r="AF96" i="2"/>
  <c r="AG96" i="2"/>
  <c r="AH96" i="2"/>
  <c r="H86" i="2"/>
  <c r="I86" i="2"/>
  <c r="J86" i="2"/>
  <c r="K86" i="2"/>
  <c r="L86" i="2"/>
  <c r="M86" i="2"/>
  <c r="N86" i="2"/>
  <c r="O86" i="2"/>
  <c r="P86" i="2"/>
  <c r="R86" i="2"/>
  <c r="S86" i="2"/>
  <c r="T86" i="2"/>
  <c r="V86" i="2"/>
  <c r="W86" i="2"/>
  <c r="X86" i="2"/>
  <c r="Y86" i="2"/>
  <c r="Z86" i="2"/>
  <c r="AA86" i="2"/>
  <c r="AB86" i="2"/>
  <c r="AC86" i="2"/>
  <c r="AD86" i="2"/>
  <c r="AF86" i="2"/>
  <c r="AG86" i="2"/>
  <c r="AH86" i="2"/>
  <c r="H77" i="2"/>
  <c r="I77" i="2"/>
  <c r="J77" i="2"/>
  <c r="K77" i="2"/>
  <c r="L77" i="2"/>
  <c r="M77" i="2"/>
  <c r="N77" i="2"/>
  <c r="O77" i="2"/>
  <c r="P77" i="2"/>
  <c r="R77" i="2"/>
  <c r="S77" i="2"/>
  <c r="T77" i="2"/>
  <c r="V77" i="2"/>
  <c r="W77" i="2"/>
  <c r="X77" i="2"/>
  <c r="Y77" i="2"/>
  <c r="Z77" i="2"/>
  <c r="AA77" i="2"/>
  <c r="AB77" i="2"/>
  <c r="AC77" i="2"/>
  <c r="AD77" i="2"/>
  <c r="AF77" i="2"/>
  <c r="AG77" i="2"/>
  <c r="AH77" i="2"/>
  <c r="H72" i="2"/>
  <c r="I72" i="2"/>
  <c r="J72" i="2"/>
  <c r="K72" i="2"/>
  <c r="L72" i="2"/>
  <c r="M72" i="2"/>
  <c r="N72" i="2"/>
  <c r="O72" i="2"/>
  <c r="P72" i="2"/>
  <c r="R72" i="2"/>
  <c r="S72" i="2"/>
  <c r="T72" i="2"/>
  <c r="V72" i="2"/>
  <c r="W72" i="2"/>
  <c r="X72" i="2"/>
  <c r="Y72" i="2"/>
  <c r="Z72" i="2"/>
  <c r="AA72" i="2"/>
  <c r="AB72" i="2"/>
  <c r="AC72" i="2"/>
  <c r="AD72" i="2"/>
  <c r="H59" i="2"/>
  <c r="I59" i="2"/>
  <c r="J59" i="2"/>
  <c r="K59" i="2"/>
  <c r="L59" i="2"/>
  <c r="M59" i="2"/>
  <c r="N59" i="2"/>
  <c r="O59" i="2"/>
  <c r="P59" i="2"/>
  <c r="R59" i="2"/>
  <c r="S59" i="2"/>
  <c r="T59" i="2"/>
  <c r="V59" i="2"/>
  <c r="W59" i="2"/>
  <c r="X59" i="2"/>
  <c r="Y59" i="2"/>
  <c r="Z59" i="2"/>
  <c r="AA59" i="2"/>
  <c r="AB59" i="2"/>
  <c r="AC59" i="2"/>
  <c r="AD59" i="2"/>
  <c r="AF59" i="2"/>
  <c r="AG59" i="2"/>
  <c r="AH59" i="2"/>
  <c r="H55" i="2"/>
  <c r="I55" i="2"/>
  <c r="J55" i="2"/>
  <c r="K55" i="2"/>
  <c r="L55" i="2"/>
  <c r="M55" i="2"/>
  <c r="N55" i="2"/>
  <c r="O55" i="2"/>
  <c r="P55" i="2"/>
  <c r="R55" i="2"/>
  <c r="S55" i="2"/>
  <c r="T55" i="2"/>
  <c r="V55" i="2"/>
  <c r="W55" i="2"/>
  <c r="X55" i="2"/>
  <c r="Y55" i="2"/>
  <c r="Z55" i="2"/>
  <c r="AA55" i="2"/>
  <c r="AB55" i="2"/>
  <c r="AC55" i="2"/>
  <c r="AD55" i="2"/>
  <c r="AF55" i="2"/>
  <c r="AG55" i="2"/>
  <c r="AH55" i="2"/>
  <c r="H45" i="2"/>
  <c r="I45" i="2"/>
  <c r="J45" i="2"/>
  <c r="K45" i="2"/>
  <c r="L45" i="2"/>
  <c r="M45" i="2"/>
  <c r="N45" i="2"/>
  <c r="O45" i="2"/>
  <c r="P45" i="2"/>
  <c r="R45" i="2"/>
  <c r="S45" i="2"/>
  <c r="V45" i="2"/>
  <c r="W45" i="2"/>
  <c r="X45" i="2"/>
  <c r="Y45" i="2"/>
  <c r="Z45" i="2"/>
  <c r="AA45" i="2"/>
  <c r="AB45" i="2"/>
  <c r="AC45" i="2"/>
  <c r="AD45" i="2"/>
  <c r="AF45" i="2"/>
  <c r="AG45" i="2"/>
  <c r="AH45" i="2"/>
  <c r="H35" i="2"/>
  <c r="I35" i="2"/>
  <c r="J35" i="2"/>
  <c r="K35" i="2"/>
  <c r="K34" i="2" s="1"/>
  <c r="L35" i="2"/>
  <c r="M35" i="2"/>
  <c r="M34" i="2" s="1"/>
  <c r="N35" i="2"/>
  <c r="O35" i="2"/>
  <c r="O34" i="2" s="1"/>
  <c r="P35" i="2"/>
  <c r="R35" i="2"/>
  <c r="S35" i="2"/>
  <c r="T35" i="2"/>
  <c r="V35" i="2"/>
  <c r="W35" i="2"/>
  <c r="X35" i="2"/>
  <c r="Y35" i="2"/>
  <c r="Z35" i="2"/>
  <c r="AA35" i="2"/>
  <c r="AA34" i="2" s="1"/>
  <c r="AD35" i="2"/>
  <c r="AF35" i="2"/>
  <c r="AG35" i="2"/>
  <c r="AH35" i="2"/>
  <c r="H34" i="2"/>
  <c r="H15" i="2"/>
  <c r="I15" i="2"/>
  <c r="J15" i="2"/>
  <c r="K15" i="2"/>
  <c r="L15" i="2"/>
  <c r="M15" i="2"/>
  <c r="P15" i="2"/>
  <c r="R15" i="2"/>
  <c r="S15" i="2"/>
  <c r="V15" i="2"/>
  <c r="W15" i="2"/>
  <c r="X15" i="2"/>
  <c r="Y15" i="2"/>
  <c r="Z15" i="2"/>
  <c r="AA15" i="2"/>
  <c r="AD15" i="2"/>
  <c r="AF15" i="2"/>
  <c r="H12" i="2"/>
  <c r="I12" i="2"/>
  <c r="J12" i="2"/>
  <c r="K12" i="2"/>
  <c r="L12" i="2"/>
  <c r="M12" i="2"/>
  <c r="P12" i="2"/>
  <c r="R12" i="2"/>
  <c r="S12" i="2"/>
  <c r="V12" i="2"/>
  <c r="W12" i="2"/>
  <c r="X12" i="2"/>
  <c r="Y12" i="2"/>
  <c r="Z12" i="2"/>
  <c r="AA12" i="2"/>
  <c r="AD12" i="2"/>
  <c r="AF12" i="2"/>
  <c r="AG12" i="2"/>
  <c r="H10" i="2"/>
  <c r="H9" i="2" s="1"/>
  <c r="I10" i="2"/>
  <c r="J10" i="2"/>
  <c r="J9" i="2" s="1"/>
  <c r="K10" i="2"/>
  <c r="L10" i="2"/>
  <c r="L9" i="2" s="1"/>
  <c r="M10" i="2"/>
  <c r="P10" i="2"/>
  <c r="P9" i="2" s="1"/>
  <c r="R10" i="2"/>
  <c r="S10" i="2"/>
  <c r="S9" i="2" s="1"/>
  <c r="V10" i="2"/>
  <c r="W10" i="2"/>
  <c r="X10" i="2"/>
  <c r="Y10" i="2"/>
  <c r="AB9" i="2"/>
  <c r="AD10" i="2"/>
  <c r="AF10" i="2"/>
  <c r="AK110" i="2"/>
  <c r="AL110" i="2"/>
  <c r="AM110" i="2"/>
  <c r="AN110" i="2"/>
  <c r="AO110" i="2"/>
  <c r="AP110" i="2"/>
  <c r="AQ110" i="2"/>
  <c r="AR110" i="2"/>
  <c r="AT110" i="2"/>
  <c r="AU110" i="2"/>
  <c r="AV110" i="2"/>
  <c r="AK109" i="2"/>
  <c r="AL109" i="2"/>
  <c r="AM109" i="2"/>
  <c r="AN109" i="2"/>
  <c r="AO109" i="2"/>
  <c r="AP109" i="2"/>
  <c r="AQ109" i="2"/>
  <c r="AR109" i="2"/>
  <c r="AT109" i="2"/>
  <c r="AU109" i="2"/>
  <c r="AV109" i="2"/>
  <c r="AK108" i="2"/>
  <c r="AL108" i="2"/>
  <c r="AM108" i="2"/>
  <c r="AN108" i="2"/>
  <c r="AO108" i="2"/>
  <c r="AP108" i="2"/>
  <c r="AQ108" i="2"/>
  <c r="AR108" i="2"/>
  <c r="AT108" i="2"/>
  <c r="AU108" i="2"/>
  <c r="AV108" i="2"/>
  <c r="AJ108" i="2"/>
  <c r="AJ109" i="2"/>
  <c r="AJ110" i="2"/>
  <c r="AK102" i="2"/>
  <c r="AL102" i="2"/>
  <c r="AM102" i="2"/>
  <c r="AN102" i="2"/>
  <c r="AO102" i="2"/>
  <c r="AP102" i="2"/>
  <c r="AQ102" i="2"/>
  <c r="AR102" i="2"/>
  <c r="AT102" i="2"/>
  <c r="AU102" i="2"/>
  <c r="AV102" i="2"/>
  <c r="AK101" i="2"/>
  <c r="AL101" i="2"/>
  <c r="AM101" i="2"/>
  <c r="AN101" i="2"/>
  <c r="AO101" i="2"/>
  <c r="AP101" i="2"/>
  <c r="AQ101" i="2"/>
  <c r="AR101" i="2"/>
  <c r="AT101" i="2"/>
  <c r="AU101" i="2"/>
  <c r="AV101" i="2"/>
  <c r="AK100" i="2"/>
  <c r="AL100" i="2"/>
  <c r="AM100" i="2"/>
  <c r="AN100" i="2"/>
  <c r="AO100" i="2"/>
  <c r="AP100" i="2"/>
  <c r="AQ100" i="2"/>
  <c r="AR100" i="2"/>
  <c r="AT100" i="2"/>
  <c r="AU100" i="2"/>
  <c r="AV100" i="2"/>
  <c r="AK99" i="2"/>
  <c r="AL99" i="2"/>
  <c r="AM99" i="2"/>
  <c r="AN99" i="2"/>
  <c r="AO99" i="2"/>
  <c r="AP99" i="2"/>
  <c r="AQ99" i="2"/>
  <c r="AR99" i="2"/>
  <c r="AT99" i="2"/>
  <c r="AU99" i="2"/>
  <c r="AV99" i="2"/>
  <c r="AJ99" i="2"/>
  <c r="AJ100" i="2"/>
  <c r="AJ101" i="2"/>
  <c r="AJ102" i="2"/>
  <c r="AJ103" i="2"/>
  <c r="AK94" i="2"/>
  <c r="AL94" i="2"/>
  <c r="AM94" i="2"/>
  <c r="AN94" i="2"/>
  <c r="AO94" i="2"/>
  <c r="AP94" i="2"/>
  <c r="AQ94" i="2"/>
  <c r="AR94" i="2"/>
  <c r="AT94" i="2"/>
  <c r="AU94" i="2"/>
  <c r="AV94" i="2"/>
  <c r="AK93" i="2"/>
  <c r="AL93" i="2"/>
  <c r="AM93" i="2"/>
  <c r="AN93" i="2"/>
  <c r="AO93" i="2"/>
  <c r="AP93" i="2"/>
  <c r="AQ93" i="2"/>
  <c r="AR93" i="2"/>
  <c r="AT93" i="2"/>
  <c r="AU93" i="2"/>
  <c r="AV93" i="2"/>
  <c r="AJ93" i="2"/>
  <c r="AJ94" i="2"/>
  <c r="AK84" i="2"/>
  <c r="AL84" i="2"/>
  <c r="AM84" i="2"/>
  <c r="AN84" i="2"/>
  <c r="AO84" i="2"/>
  <c r="AP84" i="2"/>
  <c r="AQ84" i="2"/>
  <c r="AR84" i="2"/>
  <c r="AT84" i="2"/>
  <c r="AU84" i="2"/>
  <c r="AV84" i="2"/>
  <c r="AK81" i="2"/>
  <c r="AL81" i="2"/>
  <c r="AM81" i="2"/>
  <c r="AN81" i="2"/>
  <c r="AO81" i="2"/>
  <c r="AP81" i="2"/>
  <c r="AQ81" i="2"/>
  <c r="AR81" i="2"/>
  <c r="AT81" i="2"/>
  <c r="AU81" i="2"/>
  <c r="AV81" i="2"/>
  <c r="AK80" i="2"/>
  <c r="AL80" i="2"/>
  <c r="AM80" i="2"/>
  <c r="AN80" i="2"/>
  <c r="AO80" i="2"/>
  <c r="AP80" i="2"/>
  <c r="AQ80" i="2"/>
  <c r="AR80" i="2"/>
  <c r="AT80" i="2"/>
  <c r="AU80" i="2"/>
  <c r="AV80" i="2"/>
  <c r="AK79" i="2"/>
  <c r="AL79" i="2"/>
  <c r="AM79" i="2"/>
  <c r="AN79" i="2"/>
  <c r="AO79" i="2"/>
  <c r="AP79" i="2"/>
  <c r="AQ79" i="2"/>
  <c r="AR79" i="2"/>
  <c r="AT79" i="2"/>
  <c r="AU79" i="2"/>
  <c r="AV79" i="2"/>
  <c r="AK78" i="2"/>
  <c r="AL78" i="2"/>
  <c r="AM78" i="2"/>
  <c r="AN78" i="2"/>
  <c r="AO78" i="2"/>
  <c r="AP78" i="2"/>
  <c r="AQ78" i="2"/>
  <c r="AR78" i="2"/>
  <c r="AT78" i="2"/>
  <c r="AU78" i="2"/>
  <c r="AV78" i="2"/>
  <c r="AJ79" i="2"/>
  <c r="AJ80" i="2"/>
  <c r="AJ81" i="2"/>
  <c r="AJ82" i="2"/>
  <c r="AJ83" i="2"/>
  <c r="AJ84" i="2"/>
  <c r="AJ78" i="2"/>
  <c r="AR70" i="2"/>
  <c r="AT70" i="2"/>
  <c r="AU70" i="2"/>
  <c r="AV70" i="2"/>
  <c r="AR69" i="2"/>
  <c r="AT69" i="2"/>
  <c r="AU69" i="2"/>
  <c r="AV69" i="2"/>
  <c r="AR68" i="2"/>
  <c r="AT68" i="2"/>
  <c r="AU68" i="2"/>
  <c r="AV68" i="2"/>
  <c r="AR65" i="2"/>
  <c r="AT65" i="2"/>
  <c r="AU65" i="2"/>
  <c r="AV65" i="2"/>
  <c r="AR61" i="2"/>
  <c r="AT61" i="2"/>
  <c r="AU61" i="2"/>
  <c r="AV61" i="2"/>
  <c r="AR57" i="2"/>
  <c r="AT57" i="2"/>
  <c r="AU57" i="2"/>
  <c r="AV57" i="2"/>
  <c r="AR53" i="2"/>
  <c r="AT53" i="2"/>
  <c r="AU53" i="2"/>
  <c r="AV53" i="2"/>
  <c r="AR52" i="2"/>
  <c r="AT52" i="2"/>
  <c r="AU52" i="2"/>
  <c r="AV52" i="2"/>
  <c r="AR51" i="2"/>
  <c r="AT51" i="2"/>
  <c r="AU51" i="2"/>
  <c r="AV51" i="2"/>
  <c r="AR50" i="2"/>
  <c r="AT50" i="2"/>
  <c r="AU50" i="2"/>
  <c r="AV50" i="2"/>
  <c r="AR49" i="2"/>
  <c r="AT49" i="2"/>
  <c r="AU49" i="2"/>
  <c r="AV49" i="2"/>
  <c r="AR48" i="2"/>
  <c r="AT48" i="2"/>
  <c r="AU48" i="2"/>
  <c r="AV48" i="2"/>
  <c r="AR43" i="2"/>
  <c r="AT43" i="2"/>
  <c r="AU43" i="2"/>
  <c r="AV43" i="2"/>
  <c r="AR42" i="2"/>
  <c r="AT42" i="2"/>
  <c r="AU42" i="2"/>
  <c r="AV42" i="2"/>
  <c r="AR41" i="2"/>
  <c r="AT41" i="2"/>
  <c r="AU41" i="2"/>
  <c r="AV41" i="2"/>
  <c r="AR40" i="2"/>
  <c r="AT40" i="2"/>
  <c r="AU40" i="2"/>
  <c r="AV40" i="2"/>
  <c r="AR37" i="2"/>
  <c r="AT37" i="2"/>
  <c r="AU37" i="2"/>
  <c r="AV37" i="2"/>
  <c r="AR11" i="2"/>
  <c r="AR10" i="2" s="1"/>
  <c r="AT11" i="2"/>
  <c r="AT10" i="2" s="1"/>
  <c r="AU11" i="2"/>
  <c r="AU10" i="2" s="1"/>
  <c r="AV11" i="2"/>
  <c r="AV10" i="2" s="1"/>
  <c r="AK75" i="2"/>
  <c r="AL75" i="2"/>
  <c r="AM75" i="2"/>
  <c r="AN75" i="2"/>
  <c r="AO75" i="2"/>
  <c r="AP75" i="2"/>
  <c r="AQ75" i="2"/>
  <c r="AR75" i="2"/>
  <c r="AT75" i="2"/>
  <c r="AU75" i="2"/>
  <c r="AV75" i="2"/>
  <c r="AK74" i="2"/>
  <c r="AL74" i="2"/>
  <c r="AM74" i="2"/>
  <c r="AN74" i="2"/>
  <c r="AO74" i="2"/>
  <c r="AP74" i="2"/>
  <c r="AQ74" i="2"/>
  <c r="AR74" i="2"/>
  <c r="AT74" i="2"/>
  <c r="AU74" i="2"/>
  <c r="AV74" i="2"/>
  <c r="AK73" i="2"/>
  <c r="AL73" i="2"/>
  <c r="AM73" i="2"/>
  <c r="AN73" i="2"/>
  <c r="AO73" i="2"/>
  <c r="AP73" i="2"/>
  <c r="AQ73" i="2"/>
  <c r="AR73" i="2"/>
  <c r="AT73" i="2"/>
  <c r="AU73" i="2"/>
  <c r="AV73" i="2"/>
  <c r="AJ74" i="2"/>
  <c r="AJ75" i="2"/>
  <c r="AJ73" i="2"/>
  <c r="AQ61" i="2"/>
  <c r="AQ62" i="2"/>
  <c r="AQ63" i="2"/>
  <c r="AQ64" i="2"/>
  <c r="AQ65" i="2"/>
  <c r="AQ66" i="2"/>
  <c r="AQ67" i="2"/>
  <c r="AQ68" i="2"/>
  <c r="AQ69" i="2"/>
  <c r="AQ70" i="2"/>
  <c r="AP61" i="2"/>
  <c r="AP62" i="2"/>
  <c r="AP63" i="2"/>
  <c r="AP64" i="2"/>
  <c r="AP65" i="2"/>
  <c r="AP66" i="2"/>
  <c r="AP67" i="2"/>
  <c r="AP68" i="2"/>
  <c r="AP69" i="2"/>
  <c r="AP70" i="2"/>
  <c r="AO61" i="2"/>
  <c r="AO62" i="2"/>
  <c r="AO63" i="2"/>
  <c r="AO64" i="2"/>
  <c r="AO65" i="2"/>
  <c r="AO66" i="2"/>
  <c r="AO67" i="2"/>
  <c r="AO68" i="2"/>
  <c r="AO69" i="2"/>
  <c r="AO70" i="2"/>
  <c r="AN61" i="2"/>
  <c r="AN62" i="2"/>
  <c r="AN63" i="2"/>
  <c r="AN64" i="2"/>
  <c r="AN65" i="2"/>
  <c r="AN66" i="2"/>
  <c r="AN67" i="2"/>
  <c r="AN68" i="2"/>
  <c r="AN69" i="2"/>
  <c r="AN70" i="2"/>
  <c r="AM61" i="2"/>
  <c r="AM62" i="2"/>
  <c r="AM63" i="2"/>
  <c r="AM64" i="2"/>
  <c r="AM65" i="2"/>
  <c r="AM66" i="2"/>
  <c r="AM67" i="2"/>
  <c r="AM68" i="2"/>
  <c r="AM69" i="2"/>
  <c r="AM70" i="2"/>
  <c r="AL61" i="2"/>
  <c r="AL62" i="2"/>
  <c r="AL63" i="2"/>
  <c r="AL64" i="2"/>
  <c r="AL65" i="2"/>
  <c r="AL66" i="2"/>
  <c r="AL67" i="2"/>
  <c r="AL68" i="2"/>
  <c r="AL69" i="2"/>
  <c r="AL70" i="2"/>
  <c r="AK61" i="2"/>
  <c r="AK62" i="2"/>
  <c r="AK63" i="2"/>
  <c r="AK64" i="2"/>
  <c r="AK65" i="2"/>
  <c r="AK66" i="2"/>
  <c r="AK67" i="2"/>
  <c r="AK68" i="2"/>
  <c r="AK69" i="2"/>
  <c r="AK70" i="2"/>
  <c r="AJ61" i="2"/>
  <c r="AJ62" i="2"/>
  <c r="AJ63" i="2"/>
  <c r="AJ64" i="2"/>
  <c r="AJ65" i="2"/>
  <c r="AJ66" i="2"/>
  <c r="AJ67" i="2"/>
  <c r="AJ68" i="2"/>
  <c r="AJ69" i="2"/>
  <c r="AJ70" i="2"/>
  <c r="AQ57" i="2"/>
  <c r="AP57" i="2"/>
  <c r="AO57" i="2"/>
  <c r="AN57" i="2"/>
  <c r="AM57" i="2"/>
  <c r="AL57" i="2"/>
  <c r="AK57" i="2"/>
  <c r="AJ57" i="2"/>
  <c r="AQ48" i="2"/>
  <c r="AQ49" i="2"/>
  <c r="AQ50" i="2"/>
  <c r="AQ51" i="2"/>
  <c r="AQ52" i="2"/>
  <c r="AQ53" i="2"/>
  <c r="AP48" i="2"/>
  <c r="AP49" i="2"/>
  <c r="AP50" i="2"/>
  <c r="AP51" i="2"/>
  <c r="AP52" i="2"/>
  <c r="AP53" i="2"/>
  <c r="AO48" i="2"/>
  <c r="AO49" i="2"/>
  <c r="AO50" i="2"/>
  <c r="AO51" i="2"/>
  <c r="AO52" i="2"/>
  <c r="AO53" i="2"/>
  <c r="AN48" i="2"/>
  <c r="AN49" i="2"/>
  <c r="AN50" i="2"/>
  <c r="AN51" i="2"/>
  <c r="AN52" i="2"/>
  <c r="AN53" i="2"/>
  <c r="AM48" i="2"/>
  <c r="AM49" i="2"/>
  <c r="AM50" i="2"/>
  <c r="AM51" i="2"/>
  <c r="AM52" i="2"/>
  <c r="AM53" i="2"/>
  <c r="AL47" i="2"/>
  <c r="AL48" i="2"/>
  <c r="AL49" i="2"/>
  <c r="AL50" i="2"/>
  <c r="AL51" i="2"/>
  <c r="AL52" i="2"/>
  <c r="AL53" i="2"/>
  <c r="AK47" i="2"/>
  <c r="AK48" i="2"/>
  <c r="AK49" i="2"/>
  <c r="AK50" i="2"/>
  <c r="AK51" i="2"/>
  <c r="AK52" i="2"/>
  <c r="AK53" i="2"/>
  <c r="AJ47" i="2"/>
  <c r="AJ48" i="2"/>
  <c r="AJ49" i="2"/>
  <c r="AJ50" i="2"/>
  <c r="AJ51" i="2"/>
  <c r="AJ52" i="2"/>
  <c r="AJ53" i="2"/>
  <c r="AQ37" i="2"/>
  <c r="AQ38" i="2"/>
  <c r="AQ39" i="2"/>
  <c r="AQ40" i="2"/>
  <c r="AQ41" i="2"/>
  <c r="AQ42" i="2"/>
  <c r="AQ43" i="2"/>
  <c r="AP37" i="2"/>
  <c r="AP38" i="2"/>
  <c r="AP39" i="2"/>
  <c r="AP40" i="2"/>
  <c r="AP41" i="2"/>
  <c r="AP42" i="2"/>
  <c r="AP43" i="2"/>
  <c r="AO37" i="2"/>
  <c r="AO38" i="2"/>
  <c r="AO39" i="2"/>
  <c r="AO40" i="2"/>
  <c r="AO41" i="2"/>
  <c r="AO42" i="2"/>
  <c r="AO43" i="2"/>
  <c r="AN43" i="2"/>
  <c r="AN37" i="2"/>
  <c r="AN38" i="2"/>
  <c r="AN39" i="2"/>
  <c r="AN40" i="2"/>
  <c r="AN41" i="2"/>
  <c r="AN42" i="2"/>
  <c r="AM37" i="2"/>
  <c r="AM38" i="2"/>
  <c r="AM39" i="2"/>
  <c r="AM40" i="2"/>
  <c r="AM41" i="2"/>
  <c r="AM42" i="2"/>
  <c r="AM43" i="2"/>
  <c r="AL37" i="2"/>
  <c r="AL38" i="2"/>
  <c r="AL39" i="2"/>
  <c r="AL40" i="2"/>
  <c r="AL41" i="2"/>
  <c r="AL42" i="2"/>
  <c r="AL43" i="2"/>
  <c r="AK37" i="2"/>
  <c r="AK38" i="2"/>
  <c r="AK39" i="2"/>
  <c r="AK40" i="2"/>
  <c r="AK41" i="2"/>
  <c r="AK42" i="2"/>
  <c r="AK43" i="2"/>
  <c r="AJ37" i="2"/>
  <c r="AJ38" i="2"/>
  <c r="AJ39" i="2"/>
  <c r="AJ40" i="2"/>
  <c r="AJ41" i="2"/>
  <c r="AJ42" i="2"/>
  <c r="AJ43" i="2"/>
  <c r="AK11" i="2"/>
  <c r="AK10" i="2" s="1"/>
  <c r="AL11" i="2"/>
  <c r="AL10" i="2" s="1"/>
  <c r="AM11" i="2"/>
  <c r="AM10" i="2" s="1"/>
  <c r="AN11" i="2"/>
  <c r="AN10" i="2" s="1"/>
  <c r="AO11" i="2"/>
  <c r="AO10" i="2" s="1"/>
  <c r="AP11" i="2"/>
  <c r="AP10" i="2" s="1"/>
  <c r="AQ11" i="2"/>
  <c r="AQ10" i="2" s="1"/>
  <c r="AJ11" i="2"/>
  <c r="AJ10" i="2" s="1"/>
  <c r="AE11" i="2"/>
  <c r="AE10" i="2" s="1"/>
  <c r="AE13" i="2"/>
  <c r="AE14" i="2"/>
  <c r="AE16" i="2"/>
  <c r="AE17" i="2"/>
  <c r="AE18" i="2"/>
  <c r="AE33" i="2"/>
  <c r="AE37" i="2"/>
  <c r="AE47" i="2"/>
  <c r="AE48" i="2"/>
  <c r="AE51" i="2"/>
  <c r="AE58" i="2"/>
  <c r="AE62" i="2"/>
  <c r="AE63" i="2"/>
  <c r="AE65" i="2"/>
  <c r="AE66" i="2"/>
  <c r="AE67" i="2"/>
  <c r="AE71" i="2"/>
  <c r="AE79" i="2"/>
  <c r="AE87" i="2"/>
  <c r="AE91" i="2"/>
  <c r="AE97" i="2"/>
  <c r="Q11" i="2"/>
  <c r="AS11" i="2" s="1"/>
  <c r="AS10" i="2" s="1"/>
  <c r="Q13" i="2"/>
  <c r="Q14" i="2"/>
  <c r="Q16" i="2"/>
  <c r="Q17" i="2"/>
  <c r="Q18" i="2"/>
  <c r="Q23" i="2"/>
  <c r="Q29" i="2"/>
  <c r="Q36" i="2"/>
  <c r="Q37" i="2"/>
  <c r="Q38" i="2"/>
  <c r="Q39" i="2"/>
  <c r="Q40" i="2"/>
  <c r="Q41" i="2"/>
  <c r="Q42" i="2"/>
  <c r="Q43" i="2"/>
  <c r="Q44" i="2"/>
  <c r="Q46" i="2"/>
  <c r="Q47" i="2"/>
  <c r="Q48" i="2"/>
  <c r="Q49" i="2"/>
  <c r="Q50" i="2"/>
  <c r="Q51" i="2"/>
  <c r="Q52" i="2"/>
  <c r="Q53" i="2"/>
  <c r="Q54" i="2"/>
  <c r="Q56" i="2"/>
  <c r="Q57" i="2"/>
  <c r="Q58" i="2"/>
  <c r="Q60" i="2"/>
  <c r="Q61" i="2"/>
  <c r="Q62" i="2"/>
  <c r="Q63" i="2"/>
  <c r="Q64" i="2"/>
  <c r="Q65" i="2"/>
  <c r="Q66" i="2"/>
  <c r="Q67" i="2"/>
  <c r="Q68" i="2"/>
  <c r="Q69" i="2"/>
  <c r="Q70" i="2"/>
  <c r="Q71" i="2"/>
  <c r="Q73" i="2"/>
  <c r="Q74" i="2"/>
  <c r="Q75" i="2"/>
  <c r="Q76" i="2"/>
  <c r="Q78" i="2"/>
  <c r="Q79" i="2"/>
  <c r="Q80" i="2"/>
  <c r="Q81" i="2"/>
  <c r="Q82" i="2"/>
  <c r="Q83" i="2"/>
  <c r="Q84" i="2"/>
  <c r="Q85" i="2"/>
  <c r="Q87" i="2"/>
  <c r="Q88" i="2"/>
  <c r="Q89" i="2"/>
  <c r="Q90" i="2"/>
  <c r="Q91" i="2"/>
  <c r="Q92" i="2"/>
  <c r="Q93" i="2"/>
  <c r="Q94" i="2"/>
  <c r="Q95" i="2"/>
  <c r="Q97" i="2"/>
  <c r="Q98" i="2"/>
  <c r="Q99" i="2"/>
  <c r="Q100" i="2"/>
  <c r="Q101" i="2"/>
  <c r="Q102" i="2"/>
  <c r="Q103" i="2"/>
  <c r="Q105" i="2"/>
  <c r="Q106" i="2"/>
  <c r="Q107" i="2"/>
  <c r="Q108" i="2"/>
  <c r="Q109" i="2"/>
  <c r="Q110" i="2"/>
  <c r="Q111" i="2"/>
  <c r="Q112" i="2"/>
  <c r="V32" i="2"/>
  <c r="W32" i="2"/>
  <c r="AH32" i="2"/>
  <c r="V30" i="2"/>
  <c r="W30" i="2"/>
  <c r="R28" i="2"/>
  <c r="V28" i="2"/>
  <c r="W28" i="2"/>
  <c r="V26" i="2"/>
  <c r="W26" i="2"/>
  <c r="V24" i="2"/>
  <c r="W24" i="2"/>
  <c r="R22" i="2"/>
  <c r="V22" i="2"/>
  <c r="W22" i="2"/>
  <c r="V20" i="2"/>
  <c r="W20" i="2"/>
  <c r="D93" i="2"/>
  <c r="G77" i="2"/>
  <c r="G72" i="2"/>
  <c r="P34" i="2" l="1"/>
  <c r="AC9" i="2"/>
  <c r="AA9" i="2"/>
  <c r="Y9" i="2"/>
  <c r="W9" i="2"/>
  <c r="AG34" i="2"/>
  <c r="AD34" i="2"/>
  <c r="AB34" i="2"/>
  <c r="Z34" i="2"/>
  <c r="X34" i="2"/>
  <c r="V34" i="2"/>
  <c r="AD9" i="2"/>
  <c r="Z9" i="2"/>
  <c r="AH34" i="2"/>
  <c r="AH8" i="2" s="1"/>
  <c r="AH19" i="2"/>
  <c r="W19" i="2"/>
  <c r="K9" i="2"/>
  <c r="L34" i="2"/>
  <c r="AG9" i="2"/>
  <c r="X9" i="2"/>
  <c r="V9" i="2"/>
  <c r="R9" i="2"/>
  <c r="M9" i="2"/>
  <c r="I9" i="2"/>
  <c r="AF9" i="2"/>
  <c r="AF34" i="2"/>
  <c r="S34" i="2"/>
  <c r="AC34" i="2"/>
  <c r="Y34" i="2"/>
  <c r="T34" i="2"/>
  <c r="R34" i="2"/>
  <c r="Q104" i="2"/>
  <c r="Q86" i="2"/>
  <c r="Q72" i="2"/>
  <c r="Q35" i="2"/>
  <c r="Q55" i="2"/>
  <c r="AS110" i="2"/>
  <c r="AS101" i="2"/>
  <c r="AS99" i="2"/>
  <c r="AS94" i="2"/>
  <c r="AS74" i="2"/>
  <c r="AS69" i="2"/>
  <c r="AS53" i="2"/>
  <c r="AS42" i="2"/>
  <c r="AS40" i="2"/>
  <c r="AE15" i="2"/>
  <c r="AE12" i="2"/>
  <c r="N34" i="2"/>
  <c r="J34" i="2"/>
  <c r="AB8" i="2"/>
  <c r="I34" i="2"/>
  <c r="V19" i="2"/>
  <c r="P8" i="2"/>
  <c r="L8" i="2"/>
  <c r="H8" i="2"/>
  <c r="AS108" i="2"/>
  <c r="AS81" i="2"/>
  <c r="AS65" i="2"/>
  <c r="AS61" i="2"/>
  <c r="AS51" i="2"/>
  <c r="AS49" i="2"/>
  <c r="Q12" i="2"/>
  <c r="AS84" i="2"/>
  <c r="AS75" i="2"/>
  <c r="AS70" i="2"/>
  <c r="AS68" i="2"/>
  <c r="AS52" i="2"/>
  <c r="AS50" i="2"/>
  <c r="AS43" i="2"/>
  <c r="AS41" i="2"/>
  <c r="W34" i="2"/>
  <c r="W8" i="2"/>
  <c r="Q15" i="2"/>
  <c r="AE86" i="2"/>
  <c r="AE77" i="2"/>
  <c r="AE59" i="2"/>
  <c r="AE45" i="2"/>
  <c r="S8" i="2"/>
  <c r="O8" i="2"/>
  <c r="R19" i="2"/>
  <c r="Q22" i="2"/>
  <c r="Q28" i="2"/>
  <c r="AS109" i="2"/>
  <c r="AS102" i="2"/>
  <c r="AS100" i="2"/>
  <c r="AS93" i="2"/>
  <c r="AS80" i="2"/>
  <c r="AS78" i="2"/>
  <c r="Q77" i="2"/>
  <c r="AS73" i="2"/>
  <c r="Q59" i="2"/>
  <c r="AS57" i="2"/>
  <c r="Q45" i="2"/>
  <c r="AE96" i="2"/>
  <c r="AE32" i="2"/>
  <c r="Q96" i="2"/>
  <c r="AS79" i="2"/>
  <c r="AE55" i="2"/>
  <c r="AE35" i="2"/>
  <c r="Q10" i="2"/>
  <c r="V8" i="2"/>
  <c r="AG8" i="2"/>
  <c r="AS37" i="2"/>
  <c r="AS48" i="2"/>
  <c r="D108" i="2"/>
  <c r="D109" i="2"/>
  <c r="D110" i="2"/>
  <c r="D99" i="2"/>
  <c r="D100" i="2"/>
  <c r="D101" i="2"/>
  <c r="D102" i="2"/>
  <c r="D94" i="2"/>
  <c r="D84" i="2"/>
  <c r="D78" i="2"/>
  <c r="D79" i="2"/>
  <c r="D80" i="2"/>
  <c r="D81" i="2"/>
  <c r="D73" i="2"/>
  <c r="D74" i="2"/>
  <c r="D75" i="2"/>
  <c r="D68" i="2"/>
  <c r="D69" i="2"/>
  <c r="D70" i="2"/>
  <c r="D71" i="2"/>
  <c r="D65" i="2"/>
  <c r="D61" i="2"/>
  <c r="D57" i="2"/>
  <c r="D48" i="2"/>
  <c r="D49" i="2"/>
  <c r="D50" i="2"/>
  <c r="D51" i="2"/>
  <c r="D52" i="2"/>
  <c r="D53" i="2"/>
  <c r="D54" i="2"/>
  <c r="D37" i="2"/>
  <c r="D38" i="2"/>
  <c r="D39" i="2"/>
  <c r="D40" i="2"/>
  <c r="D41" i="2"/>
  <c r="D42" i="2"/>
  <c r="D43" i="2"/>
  <c r="D44" i="2"/>
  <c r="M8" i="2" l="1"/>
  <c r="K8" i="2"/>
  <c r="AD8" i="2"/>
  <c r="AA8" i="2"/>
  <c r="Y8" i="2"/>
  <c r="Z8" i="2"/>
  <c r="J8" i="2"/>
  <c r="N8" i="2"/>
  <c r="R8" i="2"/>
  <c r="AF8" i="2"/>
  <c r="X8" i="2"/>
  <c r="I8" i="2"/>
  <c r="AC8" i="2"/>
  <c r="AE9" i="2"/>
  <c r="Q9" i="2"/>
  <c r="AE34" i="2"/>
  <c r="AE19" i="2"/>
  <c r="Q34" i="2"/>
  <c r="Q19" i="2"/>
  <c r="Q8" i="2" s="1"/>
  <c r="D11" i="2"/>
  <c r="E10" i="2"/>
  <c r="E58" i="1"/>
  <c r="D58" i="1"/>
  <c r="AE8" i="2" l="1"/>
  <c r="D10" i="2"/>
  <c r="E48" i="1"/>
  <c r="D48" i="1"/>
  <c r="F28" i="1"/>
  <c r="E29" i="1"/>
  <c r="D29" i="1"/>
  <c r="E24" i="1"/>
  <c r="D24" i="1"/>
  <c r="F27" i="1"/>
  <c r="F37" i="1"/>
  <c r="F36" i="1"/>
  <c r="F35" i="1"/>
  <c r="F29" i="1" l="1"/>
  <c r="F24" i="1"/>
  <c r="E12" i="1"/>
  <c r="D12" i="1"/>
  <c r="D13" i="2" l="1"/>
  <c r="D14" i="2"/>
  <c r="D16" i="2"/>
  <c r="D17" i="2"/>
  <c r="D18" i="2"/>
  <c r="D21" i="2"/>
  <c r="D23" i="2"/>
  <c r="D25" i="2"/>
  <c r="D27" i="2"/>
  <c r="D29" i="2"/>
  <c r="D31" i="2"/>
  <c r="D33" i="2"/>
  <c r="D36" i="2"/>
  <c r="D46" i="2"/>
  <c r="D47" i="2"/>
  <c r="D56" i="2"/>
  <c r="D58" i="2"/>
  <c r="D60" i="2"/>
  <c r="D62" i="2"/>
  <c r="D63" i="2"/>
  <c r="D64" i="2"/>
  <c r="D66" i="2"/>
  <c r="D67" i="2"/>
  <c r="D76" i="2"/>
  <c r="D82" i="2"/>
  <c r="D83" i="2"/>
  <c r="D85" i="2"/>
  <c r="D87" i="2"/>
  <c r="D88" i="2"/>
  <c r="D89" i="2"/>
  <c r="D90" i="2"/>
  <c r="D91" i="2"/>
  <c r="D92" i="2"/>
  <c r="D95" i="2"/>
  <c r="D97" i="2"/>
  <c r="D98" i="2"/>
  <c r="D103" i="2"/>
  <c r="D105" i="2"/>
  <c r="D106" i="2"/>
  <c r="D107" i="2"/>
  <c r="D111" i="2"/>
  <c r="D112" i="2"/>
  <c r="AV13" i="2"/>
  <c r="AV14" i="2"/>
  <c r="AV16" i="2"/>
  <c r="AV17" i="2"/>
  <c r="AV18" i="2"/>
  <c r="AV21" i="2"/>
  <c r="AV20" i="2" s="1"/>
  <c r="AV23" i="2"/>
  <c r="AV22" i="2" s="1"/>
  <c r="AV25" i="2"/>
  <c r="AV24" i="2" s="1"/>
  <c r="AV27" i="2"/>
  <c r="AV26" i="2" s="1"/>
  <c r="AV29" i="2"/>
  <c r="AV28" i="2" s="1"/>
  <c r="AV31" i="2"/>
  <c r="AV30" i="2" s="1"/>
  <c r="AV33" i="2"/>
  <c r="AV32" i="2" s="1"/>
  <c r="AV36" i="2"/>
  <c r="AV38" i="2"/>
  <c r="AV39" i="2"/>
  <c r="AV44" i="2"/>
  <c r="AV46" i="2"/>
  <c r="AV47" i="2"/>
  <c r="AV54" i="2"/>
  <c r="AV56" i="2"/>
  <c r="AV58" i="2"/>
  <c r="AV60" i="2"/>
  <c r="AV62" i="2"/>
  <c r="AV63" i="2"/>
  <c r="AV64" i="2"/>
  <c r="AV66" i="2"/>
  <c r="AV67" i="2"/>
  <c r="AV71" i="2"/>
  <c r="AV76" i="2"/>
  <c r="AV72" i="2" s="1"/>
  <c r="AV82" i="2"/>
  <c r="AV83" i="2"/>
  <c r="AV85" i="2"/>
  <c r="AV87" i="2"/>
  <c r="AV88" i="2"/>
  <c r="AV89" i="2"/>
  <c r="AV90" i="2"/>
  <c r="AV91" i="2"/>
  <c r="AV92" i="2"/>
  <c r="AV95" i="2"/>
  <c r="AV97" i="2"/>
  <c r="AV98" i="2"/>
  <c r="AV103" i="2"/>
  <c r="AV105" i="2"/>
  <c r="AV106" i="2"/>
  <c r="AV107" i="2"/>
  <c r="AV111" i="2"/>
  <c r="AV112" i="2"/>
  <c r="AU13" i="2"/>
  <c r="AU14" i="2"/>
  <c r="AU16" i="2"/>
  <c r="AU17" i="2"/>
  <c r="AU18" i="2"/>
  <c r="AU21" i="2"/>
  <c r="AU20" i="2" s="1"/>
  <c r="AU23" i="2"/>
  <c r="AU22" i="2" s="1"/>
  <c r="AU25" i="2"/>
  <c r="AU24" i="2" s="1"/>
  <c r="AU27" i="2"/>
  <c r="AU26" i="2" s="1"/>
  <c r="AU29" i="2"/>
  <c r="AU28" i="2" s="1"/>
  <c r="AU31" i="2"/>
  <c r="AU30" i="2" s="1"/>
  <c r="AU33" i="2"/>
  <c r="AU32" i="2" s="1"/>
  <c r="AU36" i="2"/>
  <c r="AU38" i="2"/>
  <c r="AU39" i="2"/>
  <c r="AU44" i="2"/>
  <c r="AU46" i="2"/>
  <c r="AU47" i="2"/>
  <c r="AU54" i="2"/>
  <c r="AU56" i="2"/>
  <c r="AU58" i="2"/>
  <c r="AU60" i="2"/>
  <c r="AU62" i="2"/>
  <c r="AU63" i="2"/>
  <c r="AU64" i="2"/>
  <c r="AU66" i="2"/>
  <c r="AU67" i="2"/>
  <c r="AU71" i="2"/>
  <c r="AU76" i="2"/>
  <c r="AU72" i="2" s="1"/>
  <c r="AU82" i="2"/>
  <c r="AU83" i="2"/>
  <c r="AU85" i="2"/>
  <c r="AU87" i="2"/>
  <c r="AU88" i="2"/>
  <c r="AU89" i="2"/>
  <c r="AU90" i="2"/>
  <c r="AU91" i="2"/>
  <c r="AU92" i="2"/>
  <c r="AU95" i="2"/>
  <c r="AU97" i="2"/>
  <c r="AU98" i="2"/>
  <c r="AU103" i="2"/>
  <c r="AU105" i="2"/>
  <c r="AU106" i="2"/>
  <c r="AU107" i="2"/>
  <c r="AU111" i="2"/>
  <c r="AU112" i="2"/>
  <c r="AT13" i="2"/>
  <c r="AT14" i="2"/>
  <c r="AT16" i="2"/>
  <c r="AT17" i="2"/>
  <c r="AT18" i="2"/>
  <c r="AT21" i="2"/>
  <c r="AT20" i="2" s="1"/>
  <c r="AT23" i="2"/>
  <c r="AT22" i="2" s="1"/>
  <c r="AT25" i="2"/>
  <c r="AT24" i="2" s="1"/>
  <c r="AT27" i="2"/>
  <c r="AT26" i="2" s="1"/>
  <c r="AT29" i="2"/>
  <c r="AT28" i="2" s="1"/>
  <c r="AT31" i="2"/>
  <c r="AT30" i="2" s="1"/>
  <c r="AT33" i="2"/>
  <c r="AT32" i="2" s="1"/>
  <c r="AT36" i="2"/>
  <c r="AT38" i="2"/>
  <c r="AT39" i="2"/>
  <c r="AT44" i="2"/>
  <c r="AT46" i="2"/>
  <c r="AT47" i="2"/>
  <c r="AT54" i="2"/>
  <c r="AT56" i="2"/>
  <c r="AT58" i="2"/>
  <c r="AT60" i="2"/>
  <c r="AT62" i="2"/>
  <c r="AT63" i="2"/>
  <c r="AT64" i="2"/>
  <c r="AT66" i="2"/>
  <c r="AT67" i="2"/>
  <c r="AT71" i="2"/>
  <c r="AT76" i="2"/>
  <c r="AT72" i="2" s="1"/>
  <c r="AT82" i="2"/>
  <c r="AT83" i="2"/>
  <c r="AT85" i="2"/>
  <c r="AT87" i="2"/>
  <c r="AT88" i="2"/>
  <c r="AT89" i="2"/>
  <c r="AT90" i="2"/>
  <c r="AT91" i="2"/>
  <c r="AT92" i="2"/>
  <c r="AT95" i="2"/>
  <c r="AT97" i="2"/>
  <c r="AT98" i="2"/>
  <c r="AT103" i="2"/>
  <c r="AT105" i="2"/>
  <c r="AT106" i="2"/>
  <c r="AT107" i="2"/>
  <c r="AT111" i="2"/>
  <c r="AT112" i="2"/>
  <c r="AR13" i="2"/>
  <c r="AR14" i="2"/>
  <c r="AR16" i="2"/>
  <c r="AR17" i="2"/>
  <c r="AR18" i="2"/>
  <c r="AR21" i="2"/>
  <c r="AR20" i="2" s="1"/>
  <c r="AR23" i="2"/>
  <c r="AR22" i="2" s="1"/>
  <c r="AR25" i="2"/>
  <c r="AR24" i="2" s="1"/>
  <c r="AR27" i="2"/>
  <c r="AR26" i="2" s="1"/>
  <c r="AR29" i="2"/>
  <c r="AR28" i="2" s="1"/>
  <c r="AR31" i="2"/>
  <c r="AR30" i="2" s="1"/>
  <c r="AR33" i="2"/>
  <c r="AR32" i="2" s="1"/>
  <c r="AR36" i="2"/>
  <c r="AR38" i="2"/>
  <c r="AR39" i="2"/>
  <c r="AR44" i="2"/>
  <c r="AR46" i="2"/>
  <c r="AR47" i="2"/>
  <c r="AR54" i="2"/>
  <c r="AR56" i="2"/>
  <c r="AR58" i="2"/>
  <c r="AR60" i="2"/>
  <c r="AR62" i="2"/>
  <c r="AR63" i="2"/>
  <c r="AR64" i="2"/>
  <c r="AR66" i="2"/>
  <c r="AR67" i="2"/>
  <c r="AR71" i="2"/>
  <c r="AR76" i="2"/>
  <c r="AR72" i="2" s="1"/>
  <c r="AR82" i="2"/>
  <c r="AR83" i="2"/>
  <c r="AR85" i="2"/>
  <c r="AR87" i="2"/>
  <c r="AR88" i="2"/>
  <c r="AR89" i="2"/>
  <c r="AR90" i="2"/>
  <c r="AR91" i="2"/>
  <c r="AR92" i="2"/>
  <c r="AR95" i="2"/>
  <c r="AR97" i="2"/>
  <c r="AR98" i="2"/>
  <c r="AR103" i="2"/>
  <c r="AR105" i="2"/>
  <c r="AR106" i="2"/>
  <c r="AR107" i="2"/>
  <c r="AR111" i="2"/>
  <c r="AR112" i="2"/>
  <c r="AQ13" i="2"/>
  <c r="AQ14" i="2"/>
  <c r="AQ16" i="2"/>
  <c r="AQ17" i="2"/>
  <c r="AQ18" i="2"/>
  <c r="AQ21" i="2"/>
  <c r="AQ20" i="2" s="1"/>
  <c r="AQ23" i="2"/>
  <c r="AQ22" i="2" s="1"/>
  <c r="AQ25" i="2"/>
  <c r="AQ24" i="2" s="1"/>
  <c r="AQ27" i="2"/>
  <c r="AQ26" i="2" s="1"/>
  <c r="AQ29" i="2"/>
  <c r="AQ28" i="2" s="1"/>
  <c r="AQ31" i="2"/>
  <c r="AQ30" i="2" s="1"/>
  <c r="AQ33" i="2"/>
  <c r="AQ32" i="2" s="1"/>
  <c r="AQ36" i="2"/>
  <c r="AQ44" i="2"/>
  <c r="AQ46" i="2"/>
  <c r="AQ47" i="2"/>
  <c r="AQ54" i="2"/>
  <c r="AQ56" i="2"/>
  <c r="AQ58" i="2"/>
  <c r="AQ60" i="2"/>
  <c r="AQ71" i="2"/>
  <c r="AQ76" i="2"/>
  <c r="AQ72" i="2" s="1"/>
  <c r="AQ82" i="2"/>
  <c r="AQ83" i="2"/>
  <c r="AQ85" i="2"/>
  <c r="AQ87" i="2"/>
  <c r="AQ88" i="2"/>
  <c r="AQ89" i="2"/>
  <c r="AQ90" i="2"/>
  <c r="AQ91" i="2"/>
  <c r="AQ92" i="2"/>
  <c r="AQ95" i="2"/>
  <c r="AQ97" i="2"/>
  <c r="AQ98" i="2"/>
  <c r="AQ103" i="2"/>
  <c r="AQ105" i="2"/>
  <c r="AQ106" i="2"/>
  <c r="AQ107" i="2"/>
  <c r="AQ111" i="2"/>
  <c r="AQ112" i="2"/>
  <c r="AP13" i="2"/>
  <c r="AP14" i="2"/>
  <c r="AP16" i="2"/>
  <c r="AP17" i="2"/>
  <c r="AP18" i="2"/>
  <c r="AP21" i="2"/>
  <c r="AP20" i="2" s="1"/>
  <c r="AP23" i="2"/>
  <c r="AP22" i="2" s="1"/>
  <c r="AP25" i="2"/>
  <c r="AP24" i="2" s="1"/>
  <c r="AP27" i="2"/>
  <c r="AP26" i="2" s="1"/>
  <c r="AP29" i="2"/>
  <c r="AP28" i="2" s="1"/>
  <c r="AP31" i="2"/>
  <c r="AP30" i="2" s="1"/>
  <c r="AP33" i="2"/>
  <c r="AP32" i="2" s="1"/>
  <c r="AP36" i="2"/>
  <c r="AP44" i="2"/>
  <c r="AP46" i="2"/>
  <c r="AP47" i="2"/>
  <c r="AP54" i="2"/>
  <c r="AP56" i="2"/>
  <c r="AP58" i="2"/>
  <c r="AP60" i="2"/>
  <c r="AP71" i="2"/>
  <c r="AP76" i="2"/>
  <c r="AP72" i="2" s="1"/>
  <c r="AP82" i="2"/>
  <c r="AP83" i="2"/>
  <c r="AP85" i="2"/>
  <c r="AP87" i="2"/>
  <c r="AP88" i="2"/>
  <c r="AP89" i="2"/>
  <c r="AP90" i="2"/>
  <c r="AP91" i="2"/>
  <c r="AP92" i="2"/>
  <c r="AP95" i="2"/>
  <c r="AP97" i="2"/>
  <c r="AP98" i="2"/>
  <c r="AP103" i="2"/>
  <c r="AP105" i="2"/>
  <c r="AP106" i="2"/>
  <c r="AP107" i="2"/>
  <c r="AP111" i="2"/>
  <c r="AP112" i="2"/>
  <c r="AO13" i="2"/>
  <c r="AO14" i="2"/>
  <c r="AO16" i="2"/>
  <c r="AO17" i="2"/>
  <c r="AO18" i="2"/>
  <c r="AO21" i="2"/>
  <c r="AO20" i="2" s="1"/>
  <c r="AO23" i="2"/>
  <c r="AO22" i="2" s="1"/>
  <c r="AO25" i="2"/>
  <c r="AO24" i="2" s="1"/>
  <c r="AO27" i="2"/>
  <c r="AO26" i="2" s="1"/>
  <c r="AO29" i="2"/>
  <c r="AO28" i="2" s="1"/>
  <c r="AO31" i="2"/>
  <c r="AO30" i="2" s="1"/>
  <c r="AO33" i="2"/>
  <c r="AO32" i="2" s="1"/>
  <c r="AO36" i="2"/>
  <c r="AO44" i="2"/>
  <c r="AO46" i="2"/>
  <c r="AO47" i="2"/>
  <c r="AO54" i="2"/>
  <c r="AO56" i="2"/>
  <c r="AO58" i="2"/>
  <c r="AO60" i="2"/>
  <c r="AO71" i="2"/>
  <c r="AO76" i="2"/>
  <c r="AO72" i="2" s="1"/>
  <c r="AO82" i="2"/>
  <c r="AO83" i="2"/>
  <c r="AO85" i="2"/>
  <c r="AO87" i="2"/>
  <c r="AO88" i="2"/>
  <c r="AO89" i="2"/>
  <c r="AO90" i="2"/>
  <c r="AO91" i="2"/>
  <c r="AO92" i="2"/>
  <c r="AO95" i="2"/>
  <c r="AO97" i="2"/>
  <c r="AO98" i="2"/>
  <c r="AO103" i="2"/>
  <c r="AO105" i="2"/>
  <c r="AO106" i="2"/>
  <c r="AO107" i="2"/>
  <c r="AO111" i="2"/>
  <c r="AO112" i="2"/>
  <c r="AN13" i="2"/>
  <c r="AN14" i="2"/>
  <c r="AN16" i="2"/>
  <c r="AN17" i="2"/>
  <c r="AN18" i="2"/>
  <c r="AN21" i="2"/>
  <c r="AN20" i="2" s="1"/>
  <c r="AN23" i="2"/>
  <c r="AN22" i="2" s="1"/>
  <c r="AN25" i="2"/>
  <c r="AN24" i="2" s="1"/>
  <c r="AN27" i="2"/>
  <c r="AN26" i="2" s="1"/>
  <c r="AN29" i="2"/>
  <c r="AN28" i="2" s="1"/>
  <c r="AN31" i="2"/>
  <c r="AN30" i="2" s="1"/>
  <c r="AN33" i="2"/>
  <c r="AN32" i="2" s="1"/>
  <c r="AN36" i="2"/>
  <c r="AN44" i="2"/>
  <c r="AN46" i="2"/>
  <c r="AN47" i="2"/>
  <c r="AN54" i="2"/>
  <c r="AN56" i="2"/>
  <c r="AN58" i="2"/>
  <c r="AN60" i="2"/>
  <c r="AN71" i="2"/>
  <c r="AN76" i="2"/>
  <c r="AN72" i="2" s="1"/>
  <c r="AN82" i="2"/>
  <c r="AN83" i="2"/>
  <c r="AN85" i="2"/>
  <c r="AN87" i="2"/>
  <c r="AN88" i="2"/>
  <c r="AN89" i="2"/>
  <c r="AN90" i="2"/>
  <c r="AN91" i="2"/>
  <c r="AN92" i="2"/>
  <c r="AN95" i="2"/>
  <c r="AN97" i="2"/>
  <c r="AN98" i="2"/>
  <c r="AN103" i="2"/>
  <c r="AN105" i="2"/>
  <c r="AN106" i="2"/>
  <c r="AN107" i="2"/>
  <c r="AN111" i="2"/>
  <c r="AN112" i="2"/>
  <c r="AM13" i="2"/>
  <c r="AM14" i="2"/>
  <c r="AM16" i="2"/>
  <c r="AM17" i="2"/>
  <c r="AM18" i="2"/>
  <c r="AM21" i="2"/>
  <c r="AM20" i="2" s="1"/>
  <c r="AM23" i="2"/>
  <c r="AM22" i="2" s="1"/>
  <c r="AM25" i="2"/>
  <c r="AM24" i="2" s="1"/>
  <c r="AM27" i="2"/>
  <c r="AM26" i="2" s="1"/>
  <c r="AM29" i="2"/>
  <c r="AM28" i="2" s="1"/>
  <c r="AM31" i="2"/>
  <c r="AM30" i="2" s="1"/>
  <c r="AM33" i="2"/>
  <c r="AM32" i="2" s="1"/>
  <c r="AM36" i="2"/>
  <c r="AM44" i="2"/>
  <c r="AM46" i="2"/>
  <c r="AM47" i="2"/>
  <c r="AM54" i="2"/>
  <c r="AM56" i="2"/>
  <c r="AM58" i="2"/>
  <c r="AM60" i="2"/>
  <c r="AM71" i="2"/>
  <c r="AM76" i="2"/>
  <c r="AM72" i="2" s="1"/>
  <c r="AM82" i="2"/>
  <c r="AM83" i="2"/>
  <c r="AM85" i="2"/>
  <c r="AM87" i="2"/>
  <c r="AM88" i="2"/>
  <c r="AM89" i="2"/>
  <c r="AM90" i="2"/>
  <c r="AM91" i="2"/>
  <c r="AM92" i="2"/>
  <c r="AM95" i="2"/>
  <c r="AM97" i="2"/>
  <c r="AM98" i="2"/>
  <c r="AM103" i="2"/>
  <c r="AM105" i="2"/>
  <c r="AM106" i="2"/>
  <c r="AM107" i="2"/>
  <c r="AM111" i="2"/>
  <c r="AM112" i="2"/>
  <c r="AL13" i="2"/>
  <c r="AL14" i="2"/>
  <c r="AL16" i="2"/>
  <c r="AL17" i="2"/>
  <c r="AL18" i="2"/>
  <c r="AL21" i="2"/>
  <c r="AL20" i="2" s="1"/>
  <c r="AL23" i="2"/>
  <c r="AL22" i="2" s="1"/>
  <c r="AL25" i="2"/>
  <c r="AL24" i="2" s="1"/>
  <c r="AL27" i="2"/>
  <c r="AL26" i="2" s="1"/>
  <c r="AL29" i="2"/>
  <c r="AL28" i="2" s="1"/>
  <c r="AL31" i="2"/>
  <c r="AL30" i="2" s="1"/>
  <c r="AL33" i="2"/>
  <c r="AL32" i="2" s="1"/>
  <c r="AL36" i="2"/>
  <c r="AL44" i="2"/>
  <c r="AL46" i="2"/>
  <c r="AL54" i="2"/>
  <c r="AL56" i="2"/>
  <c r="AL58" i="2"/>
  <c r="AL60" i="2"/>
  <c r="AL71" i="2"/>
  <c r="AL76" i="2"/>
  <c r="AL72" i="2" s="1"/>
  <c r="AL82" i="2"/>
  <c r="AL83" i="2"/>
  <c r="AL85" i="2"/>
  <c r="AL87" i="2"/>
  <c r="AL88" i="2"/>
  <c r="AL89" i="2"/>
  <c r="AL90" i="2"/>
  <c r="AL91" i="2"/>
  <c r="AL92" i="2"/>
  <c r="AL95" i="2"/>
  <c r="AL97" i="2"/>
  <c r="AL98" i="2"/>
  <c r="AL103" i="2"/>
  <c r="AL105" i="2"/>
  <c r="AL106" i="2"/>
  <c r="AL107" i="2"/>
  <c r="AL111" i="2"/>
  <c r="AL112" i="2"/>
  <c r="AK13" i="2"/>
  <c r="AK14" i="2"/>
  <c r="AK16" i="2"/>
  <c r="AK17" i="2"/>
  <c r="AK18" i="2"/>
  <c r="AK21" i="2"/>
  <c r="AK20" i="2" s="1"/>
  <c r="AK23" i="2"/>
  <c r="AK22" i="2" s="1"/>
  <c r="AK25" i="2"/>
  <c r="AK24" i="2" s="1"/>
  <c r="AK27" i="2"/>
  <c r="AK26" i="2" s="1"/>
  <c r="AK29" i="2"/>
  <c r="AK28" i="2" s="1"/>
  <c r="AK31" i="2"/>
  <c r="AK30" i="2" s="1"/>
  <c r="AK33" i="2"/>
  <c r="AK32" i="2" s="1"/>
  <c r="AK36" i="2"/>
  <c r="AK44" i="2"/>
  <c r="AK46" i="2"/>
  <c r="AK54" i="2"/>
  <c r="AK56" i="2"/>
  <c r="AK58" i="2"/>
  <c r="AK60" i="2"/>
  <c r="AK71" i="2"/>
  <c r="AK76" i="2"/>
  <c r="AK72" i="2" s="1"/>
  <c r="AK82" i="2"/>
  <c r="AK83" i="2"/>
  <c r="AK85" i="2"/>
  <c r="AK87" i="2"/>
  <c r="AK88" i="2"/>
  <c r="AK89" i="2"/>
  <c r="AK90" i="2"/>
  <c r="AK91" i="2"/>
  <c r="AK92" i="2"/>
  <c r="AK95" i="2"/>
  <c r="AK97" i="2"/>
  <c r="AK98" i="2"/>
  <c r="AK103" i="2"/>
  <c r="AK105" i="2"/>
  <c r="AK106" i="2"/>
  <c r="AK107" i="2"/>
  <c r="AK111" i="2"/>
  <c r="AK112" i="2"/>
  <c r="AJ13" i="2"/>
  <c r="AJ14" i="2"/>
  <c r="AJ16" i="2"/>
  <c r="AJ17" i="2"/>
  <c r="AJ18" i="2"/>
  <c r="AJ21" i="2"/>
  <c r="AJ20" i="2" s="1"/>
  <c r="AJ23" i="2"/>
  <c r="AJ22" i="2" s="1"/>
  <c r="AJ25" i="2"/>
  <c r="AJ24" i="2" s="1"/>
  <c r="AJ27" i="2"/>
  <c r="AJ26" i="2" s="1"/>
  <c r="AJ29" i="2"/>
  <c r="AJ28" i="2" s="1"/>
  <c r="AJ31" i="2"/>
  <c r="AJ30" i="2" s="1"/>
  <c r="AJ33" i="2"/>
  <c r="AJ32" i="2" s="1"/>
  <c r="AJ36" i="2"/>
  <c r="AJ44" i="2"/>
  <c r="AJ46" i="2"/>
  <c r="AJ54" i="2"/>
  <c r="AJ56" i="2"/>
  <c r="AJ58" i="2"/>
  <c r="AJ60" i="2"/>
  <c r="AJ71" i="2"/>
  <c r="AJ76" i="2"/>
  <c r="AJ72" i="2" s="1"/>
  <c r="AJ85" i="2"/>
  <c r="AJ87" i="2"/>
  <c r="AJ88" i="2"/>
  <c r="AJ89" i="2"/>
  <c r="AJ90" i="2"/>
  <c r="AJ91" i="2"/>
  <c r="AJ92" i="2"/>
  <c r="AJ95" i="2"/>
  <c r="AJ97" i="2"/>
  <c r="AJ98" i="2"/>
  <c r="AJ105" i="2"/>
  <c r="AJ106" i="2"/>
  <c r="AJ107" i="2"/>
  <c r="AJ111" i="2"/>
  <c r="AJ112" i="2"/>
  <c r="G104" i="2"/>
  <c r="G96" i="2"/>
  <c r="G86" i="2"/>
  <c r="G59" i="2"/>
  <c r="G55" i="2"/>
  <c r="G45" i="2"/>
  <c r="G35" i="2"/>
  <c r="F32" i="2"/>
  <c r="F30" i="2"/>
  <c r="F28" i="2"/>
  <c r="F26" i="2"/>
  <c r="F24" i="2"/>
  <c r="F22" i="2"/>
  <c r="F20" i="2"/>
  <c r="E15" i="2"/>
  <c r="E12" i="2"/>
  <c r="AJ96" i="2" l="1"/>
  <c r="AK59" i="2"/>
  <c r="AK55" i="2"/>
  <c r="AK45" i="2"/>
  <c r="AK35" i="2"/>
  <c r="AK12" i="2"/>
  <c r="AM59" i="2"/>
  <c r="AM55" i="2"/>
  <c r="AN59" i="2"/>
  <c r="AN55" i="2"/>
  <c r="AO59" i="2"/>
  <c r="AO55" i="2"/>
  <c r="AP59" i="2"/>
  <c r="AP55" i="2"/>
  <c r="AQ59" i="2"/>
  <c r="AQ55" i="2"/>
  <c r="AR12" i="2"/>
  <c r="AT55" i="2"/>
  <c r="AU12" i="2"/>
  <c r="AV55" i="2"/>
  <c r="AJ104" i="2"/>
  <c r="AJ19" i="2"/>
  <c r="AK104" i="2"/>
  <c r="AK86" i="2"/>
  <c r="AK15" i="2"/>
  <c r="AL96" i="2"/>
  <c r="AL77" i="2"/>
  <c r="AL19" i="2"/>
  <c r="AM104" i="2"/>
  <c r="AM86" i="2"/>
  <c r="AM19" i="2"/>
  <c r="AN104" i="2"/>
  <c r="AN86" i="2"/>
  <c r="AN19" i="2"/>
  <c r="AO104" i="2"/>
  <c r="AO86" i="2"/>
  <c r="AO19" i="2"/>
  <c r="AP104" i="2"/>
  <c r="AP86" i="2"/>
  <c r="AP19" i="2"/>
  <c r="AQ104" i="2"/>
  <c r="AQ86" i="2"/>
  <c r="AQ19" i="2"/>
  <c r="AR104" i="2"/>
  <c r="AR86" i="2"/>
  <c r="AR45" i="2"/>
  <c r="AR35" i="2"/>
  <c r="AR15" i="2"/>
  <c r="AT96" i="2"/>
  <c r="AT77" i="2"/>
  <c r="AT59" i="2"/>
  <c r="AT19" i="2"/>
  <c r="AU104" i="2"/>
  <c r="AU86" i="2"/>
  <c r="AU45" i="2"/>
  <c r="AU35" i="2"/>
  <c r="AU19" i="2"/>
  <c r="AU15" i="2"/>
  <c r="AV96" i="2"/>
  <c r="AV77" i="2"/>
  <c r="AV59" i="2"/>
  <c r="AV19" i="2"/>
  <c r="AJ86" i="2"/>
  <c r="AJ59" i="2"/>
  <c r="AJ55" i="2"/>
  <c r="AJ45" i="2"/>
  <c r="AJ35" i="2"/>
  <c r="AJ15" i="2"/>
  <c r="AJ12" i="2"/>
  <c r="AK96" i="2"/>
  <c r="AK77" i="2"/>
  <c r="AK19" i="2"/>
  <c r="AL104" i="2"/>
  <c r="AL86" i="2"/>
  <c r="AL59" i="2"/>
  <c r="AL55" i="2"/>
  <c r="AL45" i="2"/>
  <c r="AL35" i="2"/>
  <c r="AL15" i="2"/>
  <c r="AL12" i="2"/>
  <c r="AM96" i="2"/>
  <c r="AM77" i="2"/>
  <c r="AM45" i="2"/>
  <c r="AM35" i="2"/>
  <c r="AM15" i="2"/>
  <c r="AM12" i="2"/>
  <c r="AN96" i="2"/>
  <c r="AN77" i="2"/>
  <c r="AN45" i="2"/>
  <c r="AN35" i="2"/>
  <c r="AN15" i="2"/>
  <c r="AN12" i="2"/>
  <c r="AO96" i="2"/>
  <c r="AO77" i="2"/>
  <c r="AO45" i="2"/>
  <c r="AO35" i="2"/>
  <c r="AO15" i="2"/>
  <c r="AO12" i="2"/>
  <c r="AP96" i="2"/>
  <c r="AP77" i="2"/>
  <c r="AP45" i="2"/>
  <c r="AP35" i="2"/>
  <c r="AP15" i="2"/>
  <c r="AP12" i="2"/>
  <c r="AQ96" i="2"/>
  <c r="AQ77" i="2"/>
  <c r="AQ45" i="2"/>
  <c r="AQ35" i="2"/>
  <c r="AQ15" i="2"/>
  <c r="AQ12" i="2"/>
  <c r="AR96" i="2"/>
  <c r="AR77" i="2"/>
  <c r="AR59" i="2"/>
  <c r="AR55" i="2"/>
  <c r="AR19" i="2"/>
  <c r="AT104" i="2"/>
  <c r="AT86" i="2"/>
  <c r="AT45" i="2"/>
  <c r="AT35" i="2"/>
  <c r="AT15" i="2"/>
  <c r="AT12" i="2"/>
  <c r="AU96" i="2"/>
  <c r="AU77" i="2"/>
  <c r="AU59" i="2"/>
  <c r="AU55" i="2"/>
  <c r="AV104" i="2"/>
  <c r="AV86" i="2"/>
  <c r="AV45" i="2"/>
  <c r="AV35" i="2"/>
  <c r="AV15" i="2"/>
  <c r="AV12" i="2"/>
  <c r="AS112" i="2"/>
  <c r="AS111" i="2"/>
  <c r="AS106" i="2"/>
  <c r="AS105" i="2"/>
  <c r="AS98" i="2"/>
  <c r="F19" i="2"/>
  <c r="F8" i="2" s="1"/>
  <c r="D35" i="2"/>
  <c r="D96" i="2"/>
  <c r="AS107" i="2"/>
  <c r="AS103" i="2"/>
  <c r="AS95" i="2"/>
  <c r="AS92" i="2"/>
  <c r="AS90" i="2"/>
  <c r="AS88" i="2"/>
  <c r="AS85" i="2"/>
  <c r="AS71" i="2"/>
  <c r="AS66" i="2"/>
  <c r="AS63" i="2"/>
  <c r="AS47" i="2"/>
  <c r="AS44" i="2"/>
  <c r="AS38" i="2"/>
  <c r="AS17" i="2"/>
  <c r="AS14" i="2"/>
  <c r="E9" i="2"/>
  <c r="D12" i="2"/>
  <c r="D22" i="2"/>
  <c r="D26" i="2"/>
  <c r="D30" i="2"/>
  <c r="D20" i="2"/>
  <c r="D24" i="2"/>
  <c r="D28" i="2"/>
  <c r="D32" i="2"/>
  <c r="D55" i="2"/>
  <c r="D72" i="2"/>
  <c r="D86" i="2"/>
  <c r="D104" i="2"/>
  <c r="AS97" i="2"/>
  <c r="D15" i="2"/>
  <c r="G34" i="2"/>
  <c r="G8" i="2" s="1"/>
  <c r="D59" i="2"/>
  <c r="D77" i="2"/>
  <c r="AS91" i="2"/>
  <c r="AS89" i="2"/>
  <c r="AS83" i="2"/>
  <c r="AS67" i="2"/>
  <c r="AS64" i="2"/>
  <c r="AS62" i="2"/>
  <c r="AS58" i="2"/>
  <c r="AS54" i="2"/>
  <c r="AS39" i="2"/>
  <c r="AS18" i="2"/>
  <c r="D45" i="2"/>
  <c r="AS87" i="2"/>
  <c r="AS76" i="2"/>
  <c r="AS72" i="2" s="1"/>
  <c r="AS46" i="2"/>
  <c r="AS45" i="2" s="1"/>
  <c r="AS33" i="2"/>
  <c r="AS32" i="2" s="1"/>
  <c r="AS29" i="2"/>
  <c r="AS28" i="2" s="1"/>
  <c r="AS25" i="2"/>
  <c r="AS24" i="2" s="1"/>
  <c r="AS21" i="2"/>
  <c r="AS20" i="2" s="1"/>
  <c r="AS82" i="2"/>
  <c r="AS60" i="2"/>
  <c r="AS56" i="2"/>
  <c r="AS55" i="2" s="1"/>
  <c r="AS36" i="2"/>
  <c r="AS31" i="2"/>
  <c r="AS30" i="2" s="1"/>
  <c r="AS27" i="2"/>
  <c r="AS26" i="2" s="1"/>
  <c r="AS23" i="2"/>
  <c r="AS22" i="2" s="1"/>
  <c r="AS16" i="2"/>
  <c r="AS13" i="2"/>
  <c r="F54" i="3"/>
  <c r="F55" i="3"/>
  <c r="F56" i="3"/>
  <c r="F57" i="3"/>
  <c r="F58" i="3"/>
  <c r="F59" i="3"/>
  <c r="F60" i="3"/>
  <c r="F48" i="3"/>
  <c r="F49" i="3"/>
  <c r="F50" i="3"/>
  <c r="F51" i="3"/>
  <c r="F52" i="3"/>
  <c r="F53" i="3"/>
  <c r="F47" i="3"/>
  <c r="F46" i="3"/>
  <c r="D35" i="3"/>
  <c r="D37" i="3"/>
  <c r="E37" i="3"/>
  <c r="E35" i="3" s="1"/>
  <c r="C37" i="3"/>
  <c r="F38" i="3"/>
  <c r="F39" i="3"/>
  <c r="F40" i="3"/>
  <c r="F41" i="3"/>
  <c r="F42" i="3"/>
  <c r="F43" i="3"/>
  <c r="F44" i="3"/>
  <c r="F36" i="3"/>
  <c r="E10" i="3"/>
  <c r="F10" i="3"/>
  <c r="D10" i="3"/>
  <c r="F14" i="3"/>
  <c r="F12" i="3"/>
  <c r="F13" i="3"/>
  <c r="F11" i="3"/>
  <c r="E25" i="3"/>
  <c r="D25" i="3"/>
  <c r="F17" i="3"/>
  <c r="F18" i="3"/>
  <c r="E32" i="3"/>
  <c r="E33" i="3"/>
  <c r="E34" i="3"/>
  <c r="E31" i="3"/>
  <c r="E30" i="3" s="1"/>
  <c r="D32" i="3"/>
  <c r="D33" i="3"/>
  <c r="D34" i="3"/>
  <c r="D31" i="3"/>
  <c r="AK34" i="2" l="1"/>
  <c r="AJ9" i="2"/>
  <c r="AJ34" i="2"/>
  <c r="AK9" i="2"/>
  <c r="AS15" i="2"/>
  <c r="AS19" i="2"/>
  <c r="AS35" i="2"/>
  <c r="AS59" i="2"/>
  <c r="AS86" i="2"/>
  <c r="AS96" i="2"/>
  <c r="AQ9" i="2"/>
  <c r="AQ8" i="2" s="1"/>
  <c r="AQ34" i="2"/>
  <c r="AP9" i="2"/>
  <c r="AP34" i="2"/>
  <c r="AO9" i="2"/>
  <c r="AO34" i="2"/>
  <c r="AO8" i="2" s="1"/>
  <c r="AN9" i="2"/>
  <c r="AN34" i="2"/>
  <c r="AN8" i="2" s="1"/>
  <c r="AM9" i="2"/>
  <c r="AM34" i="2"/>
  <c r="AM8" i="2" s="1"/>
  <c r="AU9" i="2"/>
  <c r="AR9" i="2"/>
  <c r="AR34" i="2"/>
  <c r="AU34" i="2"/>
  <c r="AS12" i="2"/>
  <c r="AS9" i="2" s="1"/>
  <c r="AS77" i="2"/>
  <c r="AS104" i="2"/>
  <c r="AV9" i="2"/>
  <c r="AV34" i="2"/>
  <c r="AT9" i="2"/>
  <c r="AT34" i="2"/>
  <c r="AL9" i="2"/>
  <c r="AL34" i="2"/>
  <c r="AU8" i="2"/>
  <c r="D19" i="2"/>
  <c r="D9" i="2"/>
  <c r="D34" i="2"/>
  <c r="E8" i="2"/>
  <c r="D30" i="3"/>
  <c r="F37" i="3"/>
  <c r="F35" i="3" s="1"/>
  <c r="E20" i="3"/>
  <c r="D20" i="3"/>
  <c r="F20" i="3" s="1"/>
  <c r="E15" i="3"/>
  <c r="D15" i="3"/>
  <c r="F7" i="3"/>
  <c r="F8" i="3"/>
  <c r="F16" i="3"/>
  <c r="F19" i="3"/>
  <c r="F21" i="3"/>
  <c r="F23" i="3"/>
  <c r="F24" i="3"/>
  <c r="F25" i="3"/>
  <c r="F26" i="3"/>
  <c r="F27" i="3"/>
  <c r="F28" i="3"/>
  <c r="F29" i="3"/>
  <c r="F30" i="3"/>
  <c r="F31" i="3"/>
  <c r="F32" i="3"/>
  <c r="F33" i="3"/>
  <c r="F34" i="3"/>
  <c r="E6" i="3"/>
  <c r="D6" i="3"/>
  <c r="AP8" i="2" l="1"/>
  <c r="AJ8" i="2"/>
  <c r="AK8" i="2"/>
  <c r="AL8" i="2"/>
  <c r="AT8" i="2"/>
  <c r="AV8" i="2"/>
  <c r="AR8" i="2"/>
  <c r="AS34" i="2"/>
  <c r="AS8" i="2" s="1"/>
  <c r="D8" i="2"/>
  <c r="F15" i="3"/>
  <c r="F6" i="3"/>
  <c r="E46" i="1"/>
  <c r="D46" i="1"/>
  <c r="F30" i="1" l="1"/>
  <c r="E21" i="1"/>
  <c r="E19" i="1" s="1"/>
  <c r="D21" i="1"/>
  <c r="D19" i="1" s="1"/>
  <c r="F31" i="1"/>
  <c r="F38" i="1"/>
  <c r="E15" i="1"/>
  <c r="D15" i="1"/>
  <c r="E8" i="1"/>
  <c r="E6" i="1" s="1"/>
  <c r="D8" i="1"/>
  <c r="D6" i="1" s="1"/>
  <c r="F7" i="1"/>
  <c r="F9" i="1"/>
  <c r="F10" i="1"/>
  <c r="F11" i="1"/>
  <c r="F12" i="1"/>
  <c r="F13" i="1"/>
  <c r="F14" i="1"/>
  <c r="F16" i="1"/>
  <c r="F17" i="1"/>
  <c r="F18" i="1"/>
  <c r="F20" i="1"/>
  <c r="F22" i="1"/>
  <c r="F23" i="1"/>
  <c r="F25" i="1"/>
  <c r="F26" i="1"/>
  <c r="F32" i="1"/>
  <c r="F33" i="1"/>
  <c r="F34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6" i="1"/>
  <c r="F57" i="1"/>
  <c r="F58" i="1"/>
  <c r="F59" i="1"/>
  <c r="F60" i="1"/>
  <c r="F61" i="1"/>
  <c r="F62" i="1"/>
  <c r="F63" i="1"/>
  <c r="F64" i="1"/>
  <c r="F21" i="1" l="1"/>
  <c r="F19" i="1" s="1"/>
  <c r="F15" i="1"/>
  <c r="F8" i="1"/>
  <c r="F6" i="1" s="1"/>
</calcChain>
</file>

<file path=xl/sharedStrings.xml><?xml version="1.0" encoding="utf-8"?>
<sst xmlns="http://schemas.openxmlformats.org/spreadsheetml/2006/main" count="428" uniqueCount="239">
  <si>
    <t xml:space="preserve">                                                                                                         </t>
  </si>
  <si>
    <t>Приложение № 1 к отчету КПСЭР</t>
  </si>
  <si>
    <t xml:space="preserve">Деятельность Управления сельского хозяйства </t>
  </si>
  <si>
    <t>№ п/п</t>
  </si>
  <si>
    <t>Наименование показателя</t>
  </si>
  <si>
    <t>Ед.           изм</t>
  </si>
  <si>
    <t>Факт</t>
  </si>
  <si>
    <t>Рост (+), Снижение (-)</t>
  </si>
  <si>
    <t xml:space="preserve">Количество сельхозорганизаций всего     </t>
  </si>
  <si>
    <t>ед</t>
  </si>
  <si>
    <t>МУП "Алдын-Булак"</t>
  </si>
  <si>
    <t xml:space="preserve">КФХ </t>
  </si>
  <si>
    <t>СПК</t>
  </si>
  <si>
    <t xml:space="preserve">СПоК </t>
  </si>
  <si>
    <t>Численность чабанских стоянок всего, из них</t>
  </si>
  <si>
    <t>находятся в труднодоступных местах</t>
  </si>
  <si>
    <t>не обеспечены водой</t>
  </si>
  <si>
    <t>Субсидии всего</t>
  </si>
  <si>
    <t>тыс.руб</t>
  </si>
  <si>
    <t>за счет федерального бюджета</t>
  </si>
  <si>
    <t>за счет республиканского бюджета</t>
  </si>
  <si>
    <t>за счет местного бюджета</t>
  </si>
  <si>
    <t>Исполнение муниципальных программ по развитию АПК всего</t>
  </si>
  <si>
    <t>Регулирование численности волков                              и безнадзорных собак</t>
  </si>
  <si>
    <t>Уничтожение дикорастущей конопли всего</t>
  </si>
  <si>
    <t>Приобретение семян</t>
  </si>
  <si>
    <t>Приобретение сена</t>
  </si>
  <si>
    <t>Участие в республиканском Наадыме</t>
  </si>
  <si>
    <t>Провение Дня работников сельского хозяйства</t>
  </si>
  <si>
    <t>Очистка оросительных каналов</t>
  </si>
  <si>
    <t>Заготовлено кормовых культур (многолетних и однолетних) всего</t>
  </si>
  <si>
    <t>тн</t>
  </si>
  <si>
    <t>Средняя урожайность с одного гектара</t>
  </si>
  <si>
    <t>Центнера/га</t>
  </si>
  <si>
    <t>Выкопано картофеля</t>
  </si>
  <si>
    <t>Овощей</t>
  </si>
  <si>
    <t xml:space="preserve">Общая площадь земель сельскохозяйственного назначения </t>
  </si>
  <si>
    <t>га</t>
  </si>
  <si>
    <t>втч: общая площадь использованной земли сельскохозяйственного назначения по заготовке кормовых культур, картофеля и овощей</t>
  </si>
  <si>
    <t>в %</t>
  </si>
  <si>
    <t>втч: общая площадь убранной площади от посеянной земли сельскохозяйственного назначения по выращиванию кормовых культур, картофеля и овощей</t>
  </si>
  <si>
    <t xml:space="preserve">Производства мяса </t>
  </si>
  <si>
    <t xml:space="preserve">Производства молока </t>
  </si>
  <si>
    <t xml:space="preserve">Производства шерсти </t>
  </si>
  <si>
    <t>Наличие поголовья скота по всем хозяйствам</t>
  </si>
  <si>
    <t xml:space="preserve">КРС </t>
  </si>
  <si>
    <t>гол</t>
  </si>
  <si>
    <t>из них яков</t>
  </si>
  <si>
    <t xml:space="preserve">МРС </t>
  </si>
  <si>
    <t>из них овцы</t>
  </si>
  <si>
    <t xml:space="preserve">           козы</t>
  </si>
  <si>
    <t xml:space="preserve">Лошадей </t>
  </si>
  <si>
    <t>Свиней</t>
  </si>
  <si>
    <t>Проведено ярмарок</t>
  </si>
  <si>
    <t>Выручка от реализации продукции</t>
  </si>
  <si>
    <t>Всего микропредприятий</t>
  </si>
  <si>
    <t>Проведение Шагаа</t>
  </si>
  <si>
    <t>9 мес 2022 г</t>
  </si>
  <si>
    <t>9 мес 2023 г</t>
  </si>
  <si>
    <t>с.Аянгаты</t>
  </si>
  <si>
    <t>с.Ак</t>
  </si>
  <si>
    <t>с.Аксы-Барлык</t>
  </si>
  <si>
    <t>с.Барлык</t>
  </si>
  <si>
    <t>с.Бижиктиг-Хая</t>
  </si>
  <si>
    <t>с.Хонделен</t>
  </si>
  <si>
    <t>с.Шекпээр</t>
  </si>
  <si>
    <t>с.Эрги-Барлык</t>
  </si>
  <si>
    <t>с.Кызыл-Мажалык</t>
  </si>
  <si>
    <t>КРС</t>
  </si>
  <si>
    <t>Наличие поголовья скота (голов)</t>
  </si>
  <si>
    <t>МРС</t>
  </si>
  <si>
    <t>Объем производства (тн)</t>
  </si>
  <si>
    <t>Мяса</t>
  </si>
  <si>
    <t>Молока</t>
  </si>
  <si>
    <t>Шерсти</t>
  </si>
  <si>
    <t>Карто                        феля</t>
  </si>
  <si>
    <t>Заготовлено многолетних,однолетних кормовых культур (тн)</t>
  </si>
  <si>
    <t>Фактически полученная субсидии всего (т.р)</t>
  </si>
  <si>
    <t>из них за счет</t>
  </si>
  <si>
    <t>фед.б/та</t>
  </si>
  <si>
    <t>респуб б/та</t>
  </si>
  <si>
    <t>местного б/та</t>
  </si>
  <si>
    <t xml:space="preserve">Численность работников   </t>
  </si>
  <si>
    <t>Постоянные работники</t>
  </si>
  <si>
    <t>Привлечены в сезон убоя</t>
  </si>
  <si>
    <t>голов</t>
  </si>
  <si>
    <t>Цена за один кг</t>
  </si>
  <si>
    <t>чел</t>
  </si>
  <si>
    <t>руб,коп</t>
  </si>
  <si>
    <t>Сумма</t>
  </si>
  <si>
    <t>Живая масса</t>
  </si>
  <si>
    <t>ПРИХОД</t>
  </si>
  <si>
    <t>План по убою</t>
  </si>
  <si>
    <t xml:space="preserve">Численность фактически принятого поголовья скота от населения </t>
  </si>
  <si>
    <t>Мясо</t>
  </si>
  <si>
    <t>Печень</t>
  </si>
  <si>
    <t>Почки</t>
  </si>
  <si>
    <t>Сердце</t>
  </si>
  <si>
    <t>Сало</t>
  </si>
  <si>
    <t>Кости</t>
  </si>
  <si>
    <t>Легкие</t>
  </si>
  <si>
    <t xml:space="preserve">Шкура </t>
  </si>
  <si>
    <t>РАСХОД</t>
  </si>
  <si>
    <t>Субпродукты по  видам</t>
  </si>
  <si>
    <t>Всего расходов</t>
  </si>
  <si>
    <t>Суммарная продукция предприятия от реализации готовой продукции</t>
  </si>
  <si>
    <t>Заработная плата</t>
  </si>
  <si>
    <t>Начисления на зарплату</t>
  </si>
  <si>
    <t>Постоянных работников</t>
  </si>
  <si>
    <t>Привлеченых в сезон убоя</t>
  </si>
  <si>
    <t>Электроэнергия</t>
  </si>
  <si>
    <t>Приобретение угля</t>
  </si>
  <si>
    <t>Оплаченная сумма населению по приему скота</t>
  </si>
  <si>
    <t>Приобретение реактивов по составлению анализа мяса</t>
  </si>
  <si>
    <t>Приобретение спецодежды сотрудникам</t>
  </si>
  <si>
    <t>Приобретение стирально-моющих, дезинфицирующих средств</t>
  </si>
  <si>
    <t>ГСМ</t>
  </si>
  <si>
    <t>Финансовый результат (-убыток, + прибыль)</t>
  </si>
  <si>
    <t>Кужугет Андриян Константинович</t>
  </si>
  <si>
    <t>Дата включения в реестр</t>
  </si>
  <si>
    <t>Монгуш Аян Алдын-оолович</t>
  </si>
  <si>
    <t>СПоК "Теректиг"</t>
  </si>
  <si>
    <t>Ооржак Артыш Середарович</t>
  </si>
  <si>
    <t>Ооржак Аян Дмитровович</t>
  </si>
  <si>
    <t>Ооржак Отчугаш Чараш-оолович</t>
  </si>
  <si>
    <t>Ооржак Чаян Хеймер-оолович</t>
  </si>
  <si>
    <t>Хомушку Аржаан Станиславович</t>
  </si>
  <si>
    <t>Кужугет Владимир Кызыл-оолович</t>
  </si>
  <si>
    <t>Монгуш Цеденбал Тенек-оолович</t>
  </si>
  <si>
    <t>Монгуш Чочагай Олеговна</t>
  </si>
  <si>
    <t>Ооржак Мерген Владимирович</t>
  </si>
  <si>
    <t>Ооржак Сыдым-оол Геннадиевич</t>
  </si>
  <si>
    <t>Хомушку Владимир Саракайович</t>
  </si>
  <si>
    <t>Хурен-оол Уран-кыс Шериг-ооловна</t>
  </si>
  <si>
    <t>Белек Альберт Бады-оолович</t>
  </si>
  <si>
    <t>Делгер-оол Аян Николаевич</t>
  </si>
  <si>
    <t>Монгуш Аяс Борисович</t>
  </si>
  <si>
    <t>Ооржак Буян Григорьевич</t>
  </si>
  <si>
    <t>Салчак Буян Иванович</t>
  </si>
  <si>
    <t>Сечек Менги Хурен-оолович</t>
  </si>
  <si>
    <t>Тас-оол Артыш Баян-Улаевич</t>
  </si>
  <si>
    <t>Саая Александр Мандармааевич</t>
  </si>
  <si>
    <t>СПоК "Бижиктиг-Хая"</t>
  </si>
  <si>
    <t>Иваан-оол Аяс Кужугетович</t>
  </si>
  <si>
    <t>СПоК "Соруктуг"</t>
  </si>
  <si>
    <t>Серээ Алаш Александрович</t>
  </si>
  <si>
    <t>Соян Рада Уртаковна</t>
  </si>
  <si>
    <t>Монгуш Кудер Сылдысович</t>
  </si>
  <si>
    <t>Монгуш Олеся Алексеевна</t>
  </si>
  <si>
    <t>Монгуш Орлан Бижик-Байырович</t>
  </si>
  <si>
    <t>Монгуш Орлан Шалынмаевич</t>
  </si>
  <si>
    <t>Монгуш Ролан Дарый-оолович</t>
  </si>
  <si>
    <t>Ооржак Ай-Херел Александрович</t>
  </si>
  <si>
    <t>Ооржак Аяс Сергеевич</t>
  </si>
  <si>
    <t>Ооржак Людмила Санааевна</t>
  </si>
  <si>
    <t>"Арыг-Хем"</t>
  </si>
  <si>
    <t>"Биче-Тей"</t>
  </si>
  <si>
    <t>СПоК "Алдын-Булак-Чыжыргана"</t>
  </si>
  <si>
    <t>СПоК "Сорунза"</t>
  </si>
  <si>
    <t xml:space="preserve">Сельскохозяйственные потребительские кооперативы </t>
  </si>
  <si>
    <t>Донгак Март-оол Манган-оолович</t>
  </si>
  <si>
    <t>Кара-Сал Артемий Эрес-оолович</t>
  </si>
  <si>
    <t>Салчак Виктор Калиндивиович</t>
  </si>
  <si>
    <t>Сарыглар Сайбек Хевек-оолович</t>
  </si>
  <si>
    <t>СПоК "Чушкут"</t>
  </si>
  <si>
    <t>Сельскохозяйственные производственные кооперативы</t>
  </si>
  <si>
    <t>Иргит Айдын Алдын-оолович</t>
  </si>
  <si>
    <t>Куулар Сергек Аркадьевич</t>
  </si>
  <si>
    <t>Монгуш Айланмаа Борбак-ооловна</t>
  </si>
  <si>
    <t>Монгуш Альберт Степанович</t>
  </si>
  <si>
    <t>Монгуш Буян Викторович</t>
  </si>
  <si>
    <t>Монгуш Владимир Владимирович</t>
  </si>
  <si>
    <t>Ооржак Ай-Мерген Айханович</t>
  </si>
  <si>
    <t>Ооржак Мерген-оол Очур-оолович</t>
  </si>
  <si>
    <t>Ооржак Томур Алимович</t>
  </si>
  <si>
    <t>Очур Александра Ак-ооловна</t>
  </si>
  <si>
    <t>Саая Буян Чаш-оолович</t>
  </si>
  <si>
    <t>Сарыглар Оттук Романович</t>
  </si>
  <si>
    <t>СПоК "Баранина Хемчика"</t>
  </si>
  <si>
    <t>СПК "Бай-Хем"</t>
  </si>
  <si>
    <t>СПК "Дуза"</t>
  </si>
  <si>
    <t>СПК "Очур"</t>
  </si>
  <si>
    <t>Хомушку Арсен Данилович</t>
  </si>
  <si>
    <t xml:space="preserve">Крестьянско-фермерские хозяйства </t>
  </si>
  <si>
    <t>в том числе</t>
  </si>
  <si>
    <t>СПоК</t>
  </si>
  <si>
    <t>КФХ</t>
  </si>
  <si>
    <t>Всего</t>
  </si>
  <si>
    <t>Отклонение (+ рост, - снижение)</t>
  </si>
  <si>
    <t>Численность микро                                  предприя                            тий всего</t>
  </si>
  <si>
    <t>Деятельность СПК, СПоК, КФХ</t>
  </si>
  <si>
    <t>Деятельность Цеха по убою скота с.Кызыл-Мажалык</t>
  </si>
  <si>
    <t>Отчетный период</t>
  </si>
  <si>
    <t>Темпы                                      Роста (+), Снижения (-)</t>
  </si>
  <si>
    <t>Проведение кожуунного Наадыма</t>
  </si>
  <si>
    <t xml:space="preserve">Изготовление ПСД </t>
  </si>
  <si>
    <t>Приобретение юрты и утвари</t>
  </si>
  <si>
    <t>Подключение электроэнергии убойного цеха</t>
  </si>
  <si>
    <t>ГСМ для ЧС в с.Бижиктиг-Хая</t>
  </si>
  <si>
    <t>ГСМ для весенне-полевых работ</t>
  </si>
  <si>
    <t>Всего на весенне-полевые-зимние работы</t>
  </si>
  <si>
    <t>Всего расходов на прочие мероп и услуги</t>
  </si>
  <si>
    <t>"Алаш"</t>
  </si>
  <si>
    <t>Монгуш Дидок Демир-оолович</t>
  </si>
  <si>
    <t>Ооржак Салим-оол Кудусович</t>
  </si>
  <si>
    <t>Ооржак Торепчи Дуран-оолович</t>
  </si>
  <si>
    <t>Ооржак Анжелина Ондар-ооловна</t>
  </si>
  <si>
    <t>Кертик-оол Болат Монгушович</t>
  </si>
  <si>
    <t>Ооржак Ай-Хаан Антонович</t>
  </si>
  <si>
    <t>Монгуш Артыш Олегович</t>
  </si>
  <si>
    <t>Монгуш Шолбан Матпирийович</t>
  </si>
  <si>
    <t>Ооржак Ирина Доржатпаевна</t>
  </si>
  <si>
    <t>Ооржак Чамзырын Кенденович</t>
  </si>
  <si>
    <t>Сарыглар Комбу Александрович</t>
  </si>
  <si>
    <t>Монгуш Айдаш Кадыг-оолович</t>
  </si>
  <si>
    <t>Куулар Зинаида Датпааевна</t>
  </si>
  <si>
    <t>Хомушку Айланмаа Соктайовна</t>
  </si>
  <si>
    <t>Кужугет Айлаш Борисовна</t>
  </si>
  <si>
    <t>Хомушку Вадим Сергеевич</t>
  </si>
  <si>
    <t>Дамбыра Чойган-оол Кужугетович</t>
  </si>
  <si>
    <t>Мижит-Доржу Айдын Владиславович</t>
  </si>
  <si>
    <t>Кан-оол Оксана Успуновнав</t>
  </si>
  <si>
    <t>Объем производства продукции (тн)</t>
  </si>
  <si>
    <t>Фактическое получение господдержки через программ (т.р)</t>
  </si>
  <si>
    <t>9 мес                                     2022 г</t>
  </si>
  <si>
    <t>Объем произведенной продукции сельского хозяйства в хозяйствах всех категорий в фактически действовавших ценах в целом по кожууну</t>
  </si>
  <si>
    <t>продукция животноводства</t>
  </si>
  <si>
    <t>продукция растениеводства</t>
  </si>
  <si>
    <t>В рамках реализации ИПСЭР субсидии получили</t>
  </si>
  <si>
    <t>Монгуш Владимир Владимирович из с.Барлык на развитие молочного и мясного скотоводства и переработки с/х продукции</t>
  </si>
  <si>
    <t>Монгуш Айланмаа Борбак-ооловна из с.Эрги-Барлык на улучшение материально-технической базы АПК</t>
  </si>
  <si>
    <t>ПОЛУЧАТЕЛИ ГОСПОДДЕРЖКИ</t>
  </si>
  <si>
    <t xml:space="preserve">Куулар Сергек Аркадьевич из с.Барлык на развитие молочного и мясного скотоводства и переработки с/х продукции </t>
  </si>
  <si>
    <t>СПК "Алаш" из с.Барлык на улучшение материально-технической базы АПК</t>
  </si>
  <si>
    <t>СПК "Арыг-Хем" из с.Шекпээр на улучшение материально-технической базы АПК</t>
  </si>
  <si>
    <t>В рамках реализации государственной программы "Агростартап" грант получили</t>
  </si>
  <si>
    <t>Дамбыра Чойган-оол Кужугетович из с.Хонделен на создание системы поддержки фермеров и развитие сельской кооперации</t>
  </si>
  <si>
    <r>
      <rPr>
        <b/>
        <sz val="11"/>
        <color theme="1"/>
        <rFont val="Times New Roman"/>
        <family val="1"/>
        <charset val="204"/>
      </rPr>
      <t>Примечание</t>
    </r>
    <r>
      <rPr>
        <sz val="11"/>
        <color theme="1"/>
        <rFont val="Times New Roman"/>
        <family val="1"/>
        <charset val="204"/>
      </rPr>
      <t xml:space="preserve"> : Цех по убою скота в с.Кызыл-Мажалык за 9 месяцев текущего года не функционировал. За аналогичный период прошлого года фактическая численность постоянных работников составляло </t>
    </r>
    <r>
      <rPr>
        <b/>
        <sz val="11"/>
        <color theme="1"/>
        <rFont val="Times New Roman"/>
        <family val="1"/>
        <charset val="204"/>
      </rPr>
      <t>10</t>
    </r>
    <r>
      <rPr>
        <sz val="11"/>
        <color theme="1"/>
        <rFont val="Times New Roman"/>
        <family val="1"/>
        <charset val="204"/>
      </rPr>
      <t xml:space="preserve"> чел, привлечены в сезон убоя дополнительно </t>
    </r>
    <r>
      <rPr>
        <b/>
        <sz val="11"/>
        <color theme="1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 xml:space="preserve"> человек. От готовой продукции реализовано мяса на сумму </t>
    </r>
    <r>
      <rPr>
        <b/>
        <sz val="11"/>
        <color theme="1"/>
        <rFont val="Times New Roman"/>
        <family val="1"/>
        <charset val="204"/>
      </rPr>
      <t>4094</t>
    </r>
    <r>
      <rPr>
        <sz val="11"/>
        <color theme="1"/>
        <rFont val="Times New Roman"/>
        <family val="1"/>
        <charset val="204"/>
      </rPr>
      <t xml:space="preserve"> т.р, субпродуктов выдали в счет зарплаты </t>
    </r>
    <r>
      <rPr>
        <b/>
        <sz val="11"/>
        <color theme="1"/>
        <rFont val="Times New Roman"/>
        <family val="1"/>
        <charset val="204"/>
      </rPr>
      <t>15</t>
    </r>
    <r>
      <rPr>
        <sz val="11"/>
        <color theme="1"/>
        <rFont val="Times New Roman"/>
        <family val="1"/>
        <charset val="204"/>
      </rPr>
      <t xml:space="preserve"> работникам. </t>
    </r>
    <r>
      <rPr>
        <b/>
        <sz val="11"/>
        <color theme="1"/>
        <rFont val="Times New Roman"/>
        <family val="1"/>
        <charset val="204"/>
      </rPr>
      <t xml:space="preserve">3328 </t>
    </r>
    <r>
      <rPr>
        <sz val="11"/>
        <color theme="1"/>
        <rFont val="Times New Roman"/>
        <family val="1"/>
        <charset val="204"/>
      </rPr>
      <t xml:space="preserve">т.р оплачено населению за прием скота. От выручки произведены следущие расходы: заработная плата с начислением </t>
    </r>
    <r>
      <rPr>
        <b/>
        <sz val="11"/>
        <color theme="1"/>
        <rFont val="Times New Roman"/>
        <family val="1"/>
        <charset val="204"/>
      </rPr>
      <t>1111</t>
    </r>
    <r>
      <rPr>
        <sz val="11"/>
        <color theme="1"/>
        <rFont val="Times New Roman"/>
        <family val="1"/>
        <charset val="204"/>
      </rPr>
      <t xml:space="preserve"> т.р, на </t>
    </r>
    <r>
      <rPr>
        <b/>
        <sz val="11"/>
        <color theme="1"/>
        <rFont val="Times New Roman"/>
        <family val="1"/>
        <charset val="204"/>
      </rPr>
      <t>16</t>
    </r>
    <r>
      <rPr>
        <sz val="11"/>
        <color theme="1"/>
        <rFont val="Times New Roman"/>
        <family val="1"/>
        <charset val="204"/>
      </rPr>
      <t xml:space="preserve"> т.р приобретены стирально-моющие, дезинфицирующие средства, на ГСМ израсходовано </t>
    </r>
    <r>
      <rPr>
        <b/>
        <sz val="11"/>
        <color theme="1"/>
        <rFont val="Times New Roman"/>
        <family val="1"/>
        <charset val="204"/>
      </rPr>
      <t>145</t>
    </r>
    <r>
      <rPr>
        <sz val="11"/>
        <color theme="1"/>
        <rFont val="Times New Roman"/>
        <family val="1"/>
        <charset val="204"/>
      </rPr>
      <t xml:space="preserve"> т.р. Финансовый результат за 2022 год убыток </t>
    </r>
    <r>
      <rPr>
        <b/>
        <sz val="11"/>
        <color theme="1"/>
        <rFont val="Times New Roman"/>
        <family val="1"/>
        <charset val="204"/>
      </rPr>
      <t>506</t>
    </r>
    <r>
      <rPr>
        <sz val="11"/>
        <color theme="1"/>
        <rFont val="Times New Roman"/>
        <family val="1"/>
        <charset val="204"/>
      </rPr>
      <t xml:space="preserve"> т.р. За счет местного бюджета в  отчетном периоде текущего года на подключение электроэнергии цеха выделено </t>
    </r>
    <r>
      <rPr>
        <b/>
        <sz val="11"/>
        <color theme="1"/>
        <rFont val="Times New Roman"/>
        <family val="1"/>
        <charset val="204"/>
      </rPr>
      <t>100</t>
    </r>
    <r>
      <rPr>
        <sz val="11"/>
        <color theme="1"/>
        <rFont val="Times New Roman"/>
        <family val="1"/>
        <charset val="204"/>
      </rPr>
      <t xml:space="preserve"> т.р. </t>
    </r>
  </si>
  <si>
    <r>
      <t xml:space="preserve">             Приложение № </t>
    </r>
    <r>
      <rPr>
        <b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к отчету КПСЭР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</si>
</sst>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3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Normal="100" workbookViewId="0">
      <selection activeCell="A2" sqref="A2:F2"/>
    </sheetView>
  </sheetViews>
  <sheetFormatPr defaultRowHeight="15" x14ac:dyDescent="0.25"/>
  <cols>
    <col min="1" max="1" width="4.7109375" customWidth="1"/>
    <col min="2" max="2" width="45.28515625" customWidth="1"/>
    <col min="5" max="5" width="7.5703125" customWidth="1"/>
    <col min="6" max="6" width="10.28515625" customWidth="1"/>
  </cols>
  <sheetData>
    <row r="1" spans="1:9" ht="15" customHeight="1" x14ac:dyDescent="0.25">
      <c r="A1" s="2" t="s">
        <v>0</v>
      </c>
      <c r="B1" s="2"/>
      <c r="C1" s="94" t="s">
        <v>238</v>
      </c>
      <c r="D1" s="95"/>
      <c r="E1" s="95"/>
      <c r="F1" s="95"/>
      <c r="G1" s="1"/>
      <c r="H1" s="1"/>
      <c r="I1" s="1"/>
    </row>
    <row r="2" spans="1:9" x14ac:dyDescent="0.25">
      <c r="A2" s="47" t="s">
        <v>2</v>
      </c>
      <c r="B2" s="48"/>
      <c r="C2" s="48"/>
      <c r="D2" s="48"/>
      <c r="E2" s="48"/>
      <c r="F2" s="48"/>
      <c r="G2" s="1"/>
      <c r="H2" s="1"/>
      <c r="I2" s="1"/>
    </row>
    <row r="3" spans="1:9" x14ac:dyDescent="0.25">
      <c r="A3" s="2"/>
      <c r="B3" s="2"/>
      <c r="C3" s="2"/>
      <c r="D3" s="2"/>
      <c r="E3" s="2"/>
      <c r="F3" s="2"/>
      <c r="G3" s="1"/>
      <c r="H3" s="1"/>
      <c r="I3" s="1"/>
    </row>
    <row r="4" spans="1:9" x14ac:dyDescent="0.25">
      <c r="A4" s="51" t="s">
        <v>3</v>
      </c>
      <c r="B4" s="51" t="s">
        <v>4</v>
      </c>
      <c r="C4" s="54" t="s">
        <v>5</v>
      </c>
      <c r="D4" s="49" t="s">
        <v>192</v>
      </c>
      <c r="E4" s="50"/>
      <c r="F4" s="56" t="s">
        <v>193</v>
      </c>
      <c r="G4" s="1"/>
      <c r="H4" s="1"/>
      <c r="I4" s="1"/>
    </row>
    <row r="5" spans="1:9" ht="24" x14ac:dyDescent="0.25">
      <c r="A5" s="52"/>
      <c r="B5" s="53"/>
      <c r="C5" s="55"/>
      <c r="D5" s="32" t="s">
        <v>224</v>
      </c>
      <c r="E5" s="32" t="s">
        <v>58</v>
      </c>
      <c r="F5" s="52"/>
      <c r="G5" s="1"/>
      <c r="H5" s="1"/>
      <c r="I5" s="1"/>
    </row>
    <row r="6" spans="1:9" x14ac:dyDescent="0.25">
      <c r="A6" s="6">
        <v>1</v>
      </c>
      <c r="B6" s="7" t="s">
        <v>8</v>
      </c>
      <c r="C6" s="33" t="s">
        <v>9</v>
      </c>
      <c r="D6" s="6">
        <f>D7+D8</f>
        <v>75</v>
      </c>
      <c r="E6" s="6">
        <f t="shared" ref="E6:F6" si="0">E7+E8</f>
        <v>83</v>
      </c>
      <c r="F6" s="8">
        <f t="shared" si="0"/>
        <v>8</v>
      </c>
      <c r="G6" s="1"/>
      <c r="H6" s="1"/>
      <c r="I6" s="1"/>
    </row>
    <row r="7" spans="1:9" x14ac:dyDescent="0.25">
      <c r="A7" s="4"/>
      <c r="B7" s="3" t="s">
        <v>10</v>
      </c>
      <c r="C7" s="32" t="s">
        <v>9</v>
      </c>
      <c r="D7" s="4">
        <v>1</v>
      </c>
      <c r="E7" s="4">
        <v>1</v>
      </c>
      <c r="F7" s="5">
        <f t="shared" ref="F7:F64" si="1">E7-D7</f>
        <v>0</v>
      </c>
      <c r="G7" s="1"/>
      <c r="H7" s="1"/>
      <c r="I7" s="1"/>
    </row>
    <row r="8" spans="1:9" x14ac:dyDescent="0.25">
      <c r="A8" s="4"/>
      <c r="B8" s="7" t="s">
        <v>55</v>
      </c>
      <c r="C8" s="33" t="s">
        <v>9</v>
      </c>
      <c r="D8" s="6">
        <f>D9+D10+D11</f>
        <v>74</v>
      </c>
      <c r="E8" s="6">
        <f t="shared" ref="E8:F8" si="2">E9+E10+E11</f>
        <v>82</v>
      </c>
      <c r="F8" s="8">
        <f t="shared" si="2"/>
        <v>8</v>
      </c>
      <c r="G8" s="1"/>
      <c r="H8" s="1"/>
      <c r="I8" s="1"/>
    </row>
    <row r="9" spans="1:9" x14ac:dyDescent="0.25">
      <c r="A9" s="4"/>
      <c r="B9" s="3" t="s">
        <v>11</v>
      </c>
      <c r="C9" s="32" t="s">
        <v>9</v>
      </c>
      <c r="D9" s="4">
        <v>61</v>
      </c>
      <c r="E9" s="4">
        <v>69</v>
      </c>
      <c r="F9" s="5">
        <f t="shared" si="1"/>
        <v>8</v>
      </c>
      <c r="G9" s="1"/>
      <c r="H9" s="1"/>
      <c r="I9" s="1"/>
    </row>
    <row r="10" spans="1:9" x14ac:dyDescent="0.25">
      <c r="A10" s="4"/>
      <c r="B10" s="3" t="s">
        <v>12</v>
      </c>
      <c r="C10" s="32" t="s">
        <v>9</v>
      </c>
      <c r="D10" s="4">
        <v>6</v>
      </c>
      <c r="E10" s="4">
        <v>6</v>
      </c>
      <c r="F10" s="5">
        <f t="shared" si="1"/>
        <v>0</v>
      </c>
      <c r="G10" s="1"/>
      <c r="H10" s="1"/>
      <c r="I10" s="1"/>
    </row>
    <row r="11" spans="1:9" x14ac:dyDescent="0.25">
      <c r="A11" s="4"/>
      <c r="B11" s="3" t="s">
        <v>13</v>
      </c>
      <c r="C11" s="32" t="s">
        <v>9</v>
      </c>
      <c r="D11" s="4">
        <v>7</v>
      </c>
      <c r="E11" s="4">
        <v>7</v>
      </c>
      <c r="F11" s="5">
        <f t="shared" si="1"/>
        <v>0</v>
      </c>
      <c r="G11" s="1"/>
      <c r="H11" s="1"/>
      <c r="I11" s="1"/>
    </row>
    <row r="12" spans="1:9" x14ac:dyDescent="0.25">
      <c r="A12" s="6">
        <v>2</v>
      </c>
      <c r="B12" s="9" t="s">
        <v>14</v>
      </c>
      <c r="C12" s="21" t="s">
        <v>9</v>
      </c>
      <c r="D12" s="8">
        <f>D13+D14</f>
        <v>199</v>
      </c>
      <c r="E12" s="8">
        <f>E13+E14</f>
        <v>199</v>
      </c>
      <c r="F12" s="8">
        <f t="shared" si="1"/>
        <v>0</v>
      </c>
      <c r="G12" s="1"/>
      <c r="H12" s="1"/>
      <c r="I12" s="1"/>
    </row>
    <row r="13" spans="1:9" x14ac:dyDescent="0.25">
      <c r="A13" s="4"/>
      <c r="B13" s="3" t="s">
        <v>15</v>
      </c>
      <c r="C13" s="22" t="s">
        <v>9</v>
      </c>
      <c r="D13" s="5">
        <v>105</v>
      </c>
      <c r="E13" s="5">
        <v>105</v>
      </c>
      <c r="F13" s="5">
        <f t="shared" si="1"/>
        <v>0</v>
      </c>
      <c r="G13" s="1"/>
      <c r="H13" s="1"/>
      <c r="I13" s="1"/>
    </row>
    <row r="14" spans="1:9" x14ac:dyDescent="0.25">
      <c r="A14" s="4"/>
      <c r="B14" s="3" t="s">
        <v>16</v>
      </c>
      <c r="C14" s="22" t="s">
        <v>9</v>
      </c>
      <c r="D14" s="5">
        <v>94</v>
      </c>
      <c r="E14" s="5">
        <v>94</v>
      </c>
      <c r="F14" s="5">
        <f t="shared" si="1"/>
        <v>0</v>
      </c>
      <c r="G14" s="1"/>
      <c r="H14" s="1"/>
      <c r="I14" s="1"/>
    </row>
    <row r="15" spans="1:9" x14ac:dyDescent="0.25">
      <c r="A15" s="6">
        <v>3</v>
      </c>
      <c r="B15" s="7" t="s">
        <v>17</v>
      </c>
      <c r="C15" s="21" t="s">
        <v>18</v>
      </c>
      <c r="D15" s="8">
        <f>D16+D17+D18</f>
        <v>18159</v>
      </c>
      <c r="E15" s="8">
        <f t="shared" ref="E15:F15" si="3">E16+E17+E18</f>
        <v>9043</v>
      </c>
      <c r="F15" s="8">
        <f t="shared" si="3"/>
        <v>-9116</v>
      </c>
      <c r="G15" s="1"/>
      <c r="H15" s="1"/>
      <c r="I15" s="1"/>
    </row>
    <row r="16" spans="1:9" x14ac:dyDescent="0.25">
      <c r="A16" s="4"/>
      <c r="B16" s="3" t="s">
        <v>19</v>
      </c>
      <c r="C16" s="22" t="s">
        <v>18</v>
      </c>
      <c r="D16" s="5">
        <v>13648</v>
      </c>
      <c r="E16" s="5">
        <v>5183</v>
      </c>
      <c r="F16" s="5">
        <f t="shared" si="1"/>
        <v>-8465</v>
      </c>
      <c r="G16" s="1"/>
      <c r="H16" s="1"/>
      <c r="I16" s="1"/>
    </row>
    <row r="17" spans="1:9" x14ac:dyDescent="0.25">
      <c r="A17" s="4"/>
      <c r="B17" s="3" t="s">
        <v>20</v>
      </c>
      <c r="C17" s="22" t="s">
        <v>18</v>
      </c>
      <c r="D17" s="5">
        <v>2708</v>
      </c>
      <c r="E17" s="5">
        <v>2964</v>
      </c>
      <c r="F17" s="5">
        <f t="shared" si="1"/>
        <v>256</v>
      </c>
      <c r="G17" s="1"/>
      <c r="H17" s="1"/>
      <c r="I17" s="1"/>
    </row>
    <row r="18" spans="1:9" x14ac:dyDescent="0.25">
      <c r="A18" s="4"/>
      <c r="B18" s="3" t="s">
        <v>21</v>
      </c>
      <c r="C18" s="22" t="s">
        <v>18</v>
      </c>
      <c r="D18" s="5">
        <v>1803</v>
      </c>
      <c r="E18" s="5">
        <v>896</v>
      </c>
      <c r="F18" s="5">
        <f t="shared" si="1"/>
        <v>-907</v>
      </c>
      <c r="G18" s="1"/>
      <c r="H18" s="1"/>
      <c r="I18" s="1"/>
    </row>
    <row r="19" spans="1:9" ht="28.5" x14ac:dyDescent="0.25">
      <c r="A19" s="6">
        <v>4</v>
      </c>
      <c r="B19" s="7" t="s">
        <v>22</v>
      </c>
      <c r="C19" s="21" t="s">
        <v>18</v>
      </c>
      <c r="D19" s="8">
        <f>D20+D21+D24+D29</f>
        <v>2389</v>
      </c>
      <c r="E19" s="8">
        <f>E20+E21+E24+E29</f>
        <v>1766</v>
      </c>
      <c r="F19" s="8">
        <f>SUM(F20:F37)</f>
        <v>-970</v>
      </c>
      <c r="G19" s="1"/>
      <c r="H19" s="1"/>
      <c r="I19" s="1"/>
    </row>
    <row r="20" spans="1:9" ht="30" x14ac:dyDescent="0.25">
      <c r="A20" s="4"/>
      <c r="B20" s="3" t="s">
        <v>23</v>
      </c>
      <c r="C20" s="22" t="s">
        <v>18</v>
      </c>
      <c r="D20" s="5">
        <v>362</v>
      </c>
      <c r="E20" s="5">
        <v>107</v>
      </c>
      <c r="F20" s="5">
        <f t="shared" si="1"/>
        <v>-255</v>
      </c>
      <c r="G20" s="1"/>
      <c r="H20" s="1"/>
      <c r="I20" s="1"/>
    </row>
    <row r="21" spans="1:9" x14ac:dyDescent="0.25">
      <c r="A21" s="4"/>
      <c r="B21" s="3" t="s">
        <v>24</v>
      </c>
      <c r="C21" s="22" t="s">
        <v>18</v>
      </c>
      <c r="D21" s="8">
        <f>D22+D23</f>
        <v>373</v>
      </c>
      <c r="E21" s="8">
        <f t="shared" ref="E21:F21" si="4">E22+E23</f>
        <v>130</v>
      </c>
      <c r="F21" s="8">
        <f t="shared" si="4"/>
        <v>-243</v>
      </c>
      <c r="G21" s="1"/>
      <c r="H21" s="1"/>
      <c r="I21" s="1"/>
    </row>
    <row r="22" spans="1:9" x14ac:dyDescent="0.25">
      <c r="A22" s="4"/>
      <c r="B22" s="3" t="s">
        <v>20</v>
      </c>
      <c r="C22" s="22" t="s">
        <v>18</v>
      </c>
      <c r="D22" s="5">
        <v>243</v>
      </c>
      <c r="E22" s="5"/>
      <c r="F22" s="5">
        <f t="shared" si="1"/>
        <v>-243</v>
      </c>
      <c r="G22" s="1"/>
      <c r="H22" s="1"/>
      <c r="I22" s="1"/>
    </row>
    <row r="23" spans="1:9" x14ac:dyDescent="0.25">
      <c r="A23" s="4"/>
      <c r="B23" s="3" t="s">
        <v>21</v>
      </c>
      <c r="C23" s="22" t="s">
        <v>18</v>
      </c>
      <c r="D23" s="5">
        <v>130</v>
      </c>
      <c r="E23" s="5">
        <v>130</v>
      </c>
      <c r="F23" s="5">
        <f t="shared" si="1"/>
        <v>0</v>
      </c>
      <c r="G23" s="1"/>
      <c r="H23" s="1"/>
      <c r="I23" s="1"/>
    </row>
    <row r="24" spans="1:9" x14ac:dyDescent="0.25">
      <c r="A24" s="4"/>
      <c r="B24" s="7" t="s">
        <v>200</v>
      </c>
      <c r="C24" s="21" t="s">
        <v>18</v>
      </c>
      <c r="D24" s="8">
        <f>SUM(D25:D28)</f>
        <v>1153</v>
      </c>
      <c r="E24" s="8">
        <f>SUM(E25:E28)</f>
        <v>753</v>
      </c>
      <c r="F24" s="8">
        <f t="shared" si="1"/>
        <v>-400</v>
      </c>
      <c r="G24" s="36"/>
      <c r="H24" s="36"/>
      <c r="I24" s="36"/>
    </row>
    <row r="25" spans="1:9" x14ac:dyDescent="0.25">
      <c r="A25" s="4"/>
      <c r="B25" s="3" t="s">
        <v>25</v>
      </c>
      <c r="C25" s="22" t="s">
        <v>18</v>
      </c>
      <c r="D25" s="5">
        <v>300</v>
      </c>
      <c r="E25" s="5">
        <v>240</v>
      </c>
      <c r="F25" s="5">
        <f t="shared" si="1"/>
        <v>-60</v>
      </c>
      <c r="G25" s="1"/>
      <c r="H25" s="1"/>
      <c r="I25" s="1"/>
    </row>
    <row r="26" spans="1:9" x14ac:dyDescent="0.25">
      <c r="A26" s="4"/>
      <c r="B26" s="3" t="s">
        <v>26</v>
      </c>
      <c r="C26" s="22" t="s">
        <v>18</v>
      </c>
      <c r="D26" s="5">
        <v>305</v>
      </c>
      <c r="E26" s="5">
        <v>240</v>
      </c>
      <c r="F26" s="5">
        <f t="shared" si="1"/>
        <v>-65</v>
      </c>
      <c r="G26" s="1"/>
      <c r="H26" s="1"/>
      <c r="I26" s="1"/>
    </row>
    <row r="27" spans="1:9" x14ac:dyDescent="0.25">
      <c r="A27" s="4"/>
      <c r="B27" s="35" t="s">
        <v>199</v>
      </c>
      <c r="C27" s="22" t="s">
        <v>18</v>
      </c>
      <c r="D27" s="34">
        <v>323</v>
      </c>
      <c r="E27" s="34">
        <v>48</v>
      </c>
      <c r="F27" s="34">
        <f t="shared" si="1"/>
        <v>-275</v>
      </c>
      <c r="G27" s="36"/>
      <c r="H27" s="36"/>
      <c r="I27" s="36"/>
    </row>
    <row r="28" spans="1:9" x14ac:dyDescent="0.25">
      <c r="A28" s="4"/>
      <c r="B28" s="35" t="s">
        <v>29</v>
      </c>
      <c r="C28" s="22" t="s">
        <v>18</v>
      </c>
      <c r="D28" s="34">
        <v>225</v>
      </c>
      <c r="E28" s="34">
        <v>225</v>
      </c>
      <c r="F28" s="34">
        <f t="shared" si="1"/>
        <v>0</v>
      </c>
      <c r="G28" s="36"/>
      <c r="H28" s="36"/>
      <c r="I28" s="36"/>
    </row>
    <row r="29" spans="1:9" x14ac:dyDescent="0.25">
      <c r="A29" s="4"/>
      <c r="B29" s="7" t="s">
        <v>201</v>
      </c>
      <c r="C29" s="21" t="s">
        <v>18</v>
      </c>
      <c r="D29" s="8">
        <f>SUM(D31:D37)</f>
        <v>501</v>
      </c>
      <c r="E29" s="8">
        <f>SUM(E31:E37)</f>
        <v>776</v>
      </c>
      <c r="F29" s="8">
        <f t="shared" si="1"/>
        <v>275</v>
      </c>
      <c r="G29" s="36"/>
      <c r="H29" s="36"/>
      <c r="I29" s="36"/>
    </row>
    <row r="30" spans="1:9" x14ac:dyDescent="0.25">
      <c r="A30" s="4"/>
      <c r="B30" s="3" t="s">
        <v>56</v>
      </c>
      <c r="C30" s="22" t="s">
        <v>18</v>
      </c>
      <c r="D30" s="5"/>
      <c r="E30" s="5">
        <v>21</v>
      </c>
      <c r="F30" s="5">
        <f t="shared" si="1"/>
        <v>21</v>
      </c>
      <c r="G30" s="1"/>
      <c r="H30" s="1"/>
      <c r="I30" s="1"/>
    </row>
    <row r="31" spans="1:9" x14ac:dyDescent="0.25">
      <c r="A31" s="4"/>
      <c r="B31" s="3" t="s">
        <v>194</v>
      </c>
      <c r="C31" s="22" t="s">
        <v>18</v>
      </c>
      <c r="D31" s="5"/>
      <c r="E31" s="5"/>
      <c r="F31" s="5">
        <f t="shared" si="1"/>
        <v>0</v>
      </c>
      <c r="G31" s="1"/>
      <c r="H31" s="1"/>
      <c r="I31" s="1"/>
    </row>
    <row r="32" spans="1:9" x14ac:dyDescent="0.25">
      <c r="A32" s="4"/>
      <c r="B32" s="3" t="s">
        <v>27</v>
      </c>
      <c r="C32" s="22" t="s">
        <v>18</v>
      </c>
      <c r="D32" s="5">
        <v>501</v>
      </c>
      <c r="E32" s="5">
        <v>419</v>
      </c>
      <c r="F32" s="5">
        <f t="shared" si="1"/>
        <v>-82</v>
      </c>
      <c r="G32" s="1"/>
      <c r="H32" s="1"/>
      <c r="I32" s="1"/>
    </row>
    <row r="33" spans="1:9" x14ac:dyDescent="0.25">
      <c r="A33" s="4"/>
      <c r="B33" s="3" t="s">
        <v>28</v>
      </c>
      <c r="C33" s="22" t="s">
        <v>18</v>
      </c>
      <c r="D33" s="5"/>
      <c r="E33" s="5"/>
      <c r="F33" s="5">
        <f t="shared" si="1"/>
        <v>0</v>
      </c>
      <c r="G33" s="1"/>
      <c r="H33" s="1"/>
      <c r="I33" s="1"/>
    </row>
    <row r="34" spans="1:9" x14ac:dyDescent="0.25">
      <c r="A34" s="4"/>
      <c r="B34" s="3" t="s">
        <v>195</v>
      </c>
      <c r="C34" s="22" t="s">
        <v>18</v>
      </c>
      <c r="D34" s="5"/>
      <c r="E34" s="5">
        <v>27</v>
      </c>
      <c r="F34" s="5">
        <f t="shared" si="1"/>
        <v>27</v>
      </c>
      <c r="G34" s="1"/>
      <c r="H34" s="1"/>
      <c r="I34" s="1"/>
    </row>
    <row r="35" spans="1:9" x14ac:dyDescent="0.25">
      <c r="A35" s="4"/>
      <c r="B35" s="35" t="s">
        <v>196</v>
      </c>
      <c r="C35" s="22" t="s">
        <v>18</v>
      </c>
      <c r="D35" s="34"/>
      <c r="E35" s="34">
        <v>200</v>
      </c>
      <c r="F35" s="34">
        <f t="shared" si="1"/>
        <v>200</v>
      </c>
      <c r="G35" s="36"/>
      <c r="H35" s="36"/>
      <c r="I35" s="36"/>
    </row>
    <row r="36" spans="1:9" x14ac:dyDescent="0.25">
      <c r="A36" s="4"/>
      <c r="B36" s="35" t="s">
        <v>197</v>
      </c>
      <c r="C36" s="22" t="s">
        <v>18</v>
      </c>
      <c r="D36" s="34"/>
      <c r="E36" s="34">
        <v>100</v>
      </c>
      <c r="F36" s="34">
        <f t="shared" si="1"/>
        <v>100</v>
      </c>
      <c r="G36" s="36"/>
      <c r="H36" s="36"/>
      <c r="I36" s="36"/>
    </row>
    <row r="37" spans="1:9" x14ac:dyDescent="0.25">
      <c r="A37" s="4"/>
      <c r="B37" s="35" t="s">
        <v>198</v>
      </c>
      <c r="C37" s="22" t="s">
        <v>18</v>
      </c>
      <c r="D37" s="34"/>
      <c r="E37" s="34">
        <v>30</v>
      </c>
      <c r="F37" s="34">
        <f t="shared" si="1"/>
        <v>30</v>
      </c>
      <c r="G37" s="36"/>
      <c r="H37" s="36"/>
      <c r="I37" s="36"/>
    </row>
    <row r="38" spans="1:9" ht="33" customHeight="1" x14ac:dyDescent="0.25">
      <c r="A38" s="6">
        <v>5</v>
      </c>
      <c r="B38" s="7" t="s">
        <v>30</v>
      </c>
      <c r="C38" s="21" t="s">
        <v>31</v>
      </c>
      <c r="D38" s="8">
        <v>17748</v>
      </c>
      <c r="E38" s="8">
        <v>27164</v>
      </c>
      <c r="F38" s="8">
        <f t="shared" si="1"/>
        <v>9416</v>
      </c>
      <c r="G38" s="1"/>
      <c r="H38" s="1"/>
      <c r="I38" s="1"/>
    </row>
    <row r="39" spans="1:9" ht="22.5" x14ac:dyDescent="0.25">
      <c r="A39" s="4"/>
      <c r="B39" s="3" t="s">
        <v>32</v>
      </c>
      <c r="C39" s="10" t="s">
        <v>33</v>
      </c>
      <c r="D39" s="5">
        <v>10</v>
      </c>
      <c r="E39" s="5">
        <v>15</v>
      </c>
      <c r="F39" s="5">
        <f t="shared" si="1"/>
        <v>5</v>
      </c>
      <c r="G39" s="1"/>
      <c r="H39" s="1"/>
      <c r="I39" s="1"/>
    </row>
    <row r="40" spans="1:9" ht="19.5" customHeight="1" x14ac:dyDescent="0.25">
      <c r="A40" s="6">
        <v>6</v>
      </c>
      <c r="B40" s="7" t="s">
        <v>34</v>
      </c>
      <c r="C40" s="21" t="s">
        <v>31</v>
      </c>
      <c r="D40" s="8">
        <v>2156</v>
      </c>
      <c r="E40" s="8">
        <v>2397</v>
      </c>
      <c r="F40" s="5">
        <f t="shared" si="1"/>
        <v>241</v>
      </c>
      <c r="G40" s="1"/>
      <c r="H40" s="1"/>
      <c r="I40" s="1"/>
    </row>
    <row r="41" spans="1:9" ht="22.5" x14ac:dyDescent="0.25">
      <c r="A41" s="4"/>
      <c r="B41" s="3" t="s">
        <v>32</v>
      </c>
      <c r="C41" s="10" t="s">
        <v>33</v>
      </c>
      <c r="D41" s="5">
        <v>98</v>
      </c>
      <c r="E41" s="5">
        <v>103</v>
      </c>
      <c r="F41" s="5">
        <f t="shared" si="1"/>
        <v>5</v>
      </c>
      <c r="G41" s="1"/>
      <c r="H41" s="1"/>
      <c r="I41" s="1"/>
    </row>
    <row r="42" spans="1:9" x14ac:dyDescent="0.25">
      <c r="A42" s="6">
        <v>7</v>
      </c>
      <c r="B42" s="7" t="s">
        <v>35</v>
      </c>
      <c r="C42" s="21" t="s">
        <v>31</v>
      </c>
      <c r="D42" s="8">
        <v>85</v>
      </c>
      <c r="E42" s="8">
        <v>86</v>
      </c>
      <c r="F42" s="5">
        <f t="shared" si="1"/>
        <v>1</v>
      </c>
      <c r="G42" s="1"/>
      <c r="H42" s="1"/>
      <c r="I42" s="1"/>
    </row>
    <row r="43" spans="1:9" ht="22.5" x14ac:dyDescent="0.25">
      <c r="A43" s="4"/>
      <c r="B43" s="3" t="s">
        <v>32</v>
      </c>
      <c r="C43" s="10" t="s">
        <v>33</v>
      </c>
      <c r="D43" s="5">
        <v>102</v>
      </c>
      <c r="E43" s="5">
        <v>100</v>
      </c>
      <c r="F43" s="5">
        <f t="shared" si="1"/>
        <v>-2</v>
      </c>
      <c r="G43" s="1"/>
      <c r="H43" s="1"/>
      <c r="I43" s="1"/>
    </row>
    <row r="44" spans="1:9" ht="32.25" customHeight="1" x14ac:dyDescent="0.25">
      <c r="A44" s="6">
        <v>8</v>
      </c>
      <c r="B44" s="7" t="s">
        <v>36</v>
      </c>
      <c r="C44" s="21" t="s">
        <v>37</v>
      </c>
      <c r="D44" s="8">
        <v>138310</v>
      </c>
      <c r="E44" s="8">
        <v>138310</v>
      </c>
      <c r="F44" s="8">
        <f t="shared" si="1"/>
        <v>0</v>
      </c>
      <c r="G44" s="1"/>
      <c r="H44" s="1"/>
      <c r="I44" s="1"/>
    </row>
    <row r="45" spans="1:9" ht="45" x14ac:dyDescent="0.25">
      <c r="A45" s="4"/>
      <c r="B45" s="3" t="s">
        <v>38</v>
      </c>
      <c r="C45" s="22" t="s">
        <v>37</v>
      </c>
      <c r="D45" s="5">
        <v>18565</v>
      </c>
      <c r="E45" s="5">
        <v>18320</v>
      </c>
      <c r="F45" s="5">
        <f t="shared" si="1"/>
        <v>-245</v>
      </c>
      <c r="G45" s="1"/>
      <c r="H45" s="1"/>
      <c r="I45" s="1"/>
    </row>
    <row r="46" spans="1:9" x14ac:dyDescent="0.25">
      <c r="A46" s="4"/>
      <c r="B46" s="3"/>
      <c r="C46" s="22" t="s">
        <v>39</v>
      </c>
      <c r="D46" s="37">
        <f>D45/D44%</f>
        <v>13.422746005350302</v>
      </c>
      <c r="E46" s="37">
        <f>E45/E44%</f>
        <v>13.245607692863857</v>
      </c>
      <c r="F46" s="37">
        <f t="shared" si="1"/>
        <v>-0.17713831248644496</v>
      </c>
      <c r="G46" s="1"/>
      <c r="H46" s="1"/>
      <c r="I46" s="1"/>
    </row>
    <row r="47" spans="1:9" ht="60" x14ac:dyDescent="0.25">
      <c r="A47" s="4"/>
      <c r="B47" s="3" t="s">
        <v>40</v>
      </c>
      <c r="C47" s="22" t="s">
        <v>37</v>
      </c>
      <c r="D47" s="5">
        <v>18565</v>
      </c>
      <c r="E47" s="5">
        <v>18320</v>
      </c>
      <c r="F47" s="5">
        <f t="shared" si="1"/>
        <v>-245</v>
      </c>
      <c r="G47" s="1"/>
      <c r="H47" s="1"/>
      <c r="I47" s="1"/>
    </row>
    <row r="48" spans="1:9" x14ac:dyDescent="0.25">
      <c r="A48" s="4"/>
      <c r="B48" s="3"/>
      <c r="C48" s="22" t="s">
        <v>39</v>
      </c>
      <c r="D48" s="37">
        <f>D47/D45%</f>
        <v>100</v>
      </c>
      <c r="E48" s="37">
        <f>E47/E45%</f>
        <v>100</v>
      </c>
      <c r="F48" s="37">
        <f t="shared" si="1"/>
        <v>0</v>
      </c>
      <c r="G48" s="1"/>
      <c r="H48" s="1"/>
      <c r="I48" s="1"/>
    </row>
    <row r="49" spans="1:9" ht="18.75" customHeight="1" x14ac:dyDescent="0.25">
      <c r="A49" s="6">
        <v>9</v>
      </c>
      <c r="B49" s="7" t="s">
        <v>41</v>
      </c>
      <c r="C49" s="21" t="s">
        <v>31</v>
      </c>
      <c r="D49" s="8">
        <v>1137</v>
      </c>
      <c r="E49" s="8">
        <v>1152</v>
      </c>
      <c r="F49" s="8">
        <f t="shared" si="1"/>
        <v>15</v>
      </c>
      <c r="G49" s="1"/>
      <c r="H49" s="1"/>
      <c r="I49" s="1"/>
    </row>
    <row r="50" spans="1:9" ht="18" customHeight="1" x14ac:dyDescent="0.25">
      <c r="A50" s="6">
        <v>10</v>
      </c>
      <c r="B50" s="7" t="s">
        <v>42</v>
      </c>
      <c r="C50" s="21" t="s">
        <v>31</v>
      </c>
      <c r="D50" s="8">
        <v>4346</v>
      </c>
      <c r="E50" s="8">
        <v>4397</v>
      </c>
      <c r="F50" s="8">
        <f t="shared" si="1"/>
        <v>51</v>
      </c>
      <c r="G50" s="1"/>
      <c r="H50" s="1"/>
      <c r="I50" s="1"/>
    </row>
    <row r="51" spans="1:9" ht="18" customHeight="1" x14ac:dyDescent="0.25">
      <c r="A51" s="6">
        <v>11</v>
      </c>
      <c r="B51" s="7" t="s">
        <v>43</v>
      </c>
      <c r="C51" s="21" t="s">
        <v>31</v>
      </c>
      <c r="D51" s="8">
        <v>111</v>
      </c>
      <c r="E51" s="8">
        <v>112</v>
      </c>
      <c r="F51" s="8">
        <f t="shared" si="1"/>
        <v>1</v>
      </c>
      <c r="G51" s="1"/>
      <c r="H51" s="1"/>
      <c r="I51" s="1"/>
    </row>
    <row r="52" spans="1:9" ht="62.25" customHeight="1" x14ac:dyDescent="0.25">
      <c r="A52" s="6">
        <v>12</v>
      </c>
      <c r="B52" s="41" t="s">
        <v>225</v>
      </c>
      <c r="C52" s="21" t="s">
        <v>18</v>
      </c>
      <c r="D52" s="6">
        <f>SUM(D53:D54)</f>
        <v>626126</v>
      </c>
      <c r="E52" s="6">
        <f>SUM(E53:E54)</f>
        <v>637507</v>
      </c>
      <c r="F52" s="6">
        <f t="shared" si="1"/>
        <v>11381</v>
      </c>
      <c r="G52" s="40"/>
      <c r="H52" s="40"/>
      <c r="I52" s="40"/>
    </row>
    <row r="53" spans="1:9" ht="18" customHeight="1" x14ac:dyDescent="0.25">
      <c r="A53" s="6"/>
      <c r="B53" s="39" t="s">
        <v>226</v>
      </c>
      <c r="C53" s="22" t="s">
        <v>18</v>
      </c>
      <c r="D53" s="4">
        <v>568002</v>
      </c>
      <c r="E53" s="4">
        <v>571950</v>
      </c>
      <c r="F53" s="38">
        <f t="shared" si="1"/>
        <v>3948</v>
      </c>
      <c r="G53" s="40"/>
      <c r="H53" s="40"/>
      <c r="I53" s="40"/>
    </row>
    <row r="54" spans="1:9" ht="18" customHeight="1" x14ac:dyDescent="0.25">
      <c r="A54" s="6"/>
      <c r="B54" s="39" t="s">
        <v>227</v>
      </c>
      <c r="C54" s="22" t="s">
        <v>18</v>
      </c>
      <c r="D54" s="4">
        <v>58124</v>
      </c>
      <c r="E54" s="4">
        <v>65557</v>
      </c>
      <c r="F54" s="38">
        <f t="shared" si="1"/>
        <v>7433</v>
      </c>
      <c r="G54" s="40"/>
      <c r="H54" s="40"/>
      <c r="I54" s="40"/>
    </row>
    <row r="55" spans="1:9" ht="31.5" customHeight="1" x14ac:dyDescent="0.25">
      <c r="A55" s="6">
        <v>13</v>
      </c>
      <c r="B55" s="7" t="s">
        <v>44</v>
      </c>
      <c r="C55" s="21"/>
      <c r="D55" s="8"/>
      <c r="E55" s="8"/>
      <c r="F55" s="5"/>
      <c r="G55" s="1"/>
      <c r="H55" s="1"/>
      <c r="I55" s="1"/>
    </row>
    <row r="56" spans="1:9" x14ac:dyDescent="0.25">
      <c r="A56" s="4"/>
      <c r="B56" s="3" t="s">
        <v>45</v>
      </c>
      <c r="C56" s="22" t="s">
        <v>46</v>
      </c>
      <c r="D56" s="5">
        <v>18348</v>
      </c>
      <c r="E56" s="5">
        <v>17240</v>
      </c>
      <c r="F56" s="5">
        <f t="shared" si="1"/>
        <v>-1108</v>
      </c>
      <c r="G56" s="1"/>
      <c r="H56" s="1"/>
      <c r="I56" s="1"/>
    </row>
    <row r="57" spans="1:9" x14ac:dyDescent="0.25">
      <c r="A57" s="4"/>
      <c r="B57" s="3" t="s">
        <v>47</v>
      </c>
      <c r="C57" s="22" t="s">
        <v>46</v>
      </c>
      <c r="D57" s="5">
        <v>1335</v>
      </c>
      <c r="E57" s="5">
        <v>1248</v>
      </c>
      <c r="F57" s="5">
        <f t="shared" si="1"/>
        <v>-87</v>
      </c>
      <c r="G57" s="1"/>
      <c r="H57" s="1"/>
      <c r="I57" s="1"/>
    </row>
    <row r="58" spans="1:9" x14ac:dyDescent="0.25">
      <c r="A58" s="4"/>
      <c r="B58" s="3" t="s">
        <v>48</v>
      </c>
      <c r="C58" s="22" t="s">
        <v>46</v>
      </c>
      <c r="D58" s="8">
        <f>D59+D60</f>
        <v>133147</v>
      </c>
      <c r="E58" s="8">
        <f>E59+E60</f>
        <v>112622</v>
      </c>
      <c r="F58" s="8">
        <f t="shared" si="1"/>
        <v>-20525</v>
      </c>
      <c r="G58" s="1"/>
      <c r="H58" s="1"/>
      <c r="I58" s="1"/>
    </row>
    <row r="59" spans="1:9" x14ac:dyDescent="0.25">
      <c r="A59" s="4"/>
      <c r="B59" s="3" t="s">
        <v>49</v>
      </c>
      <c r="C59" s="22" t="s">
        <v>46</v>
      </c>
      <c r="D59" s="5">
        <v>97768</v>
      </c>
      <c r="E59" s="5">
        <v>79288</v>
      </c>
      <c r="F59" s="5">
        <f t="shared" si="1"/>
        <v>-18480</v>
      </c>
      <c r="G59" s="1"/>
      <c r="H59" s="1"/>
      <c r="I59" s="1"/>
    </row>
    <row r="60" spans="1:9" x14ac:dyDescent="0.25">
      <c r="A60" s="4"/>
      <c r="B60" s="3" t="s">
        <v>50</v>
      </c>
      <c r="C60" s="22" t="s">
        <v>46</v>
      </c>
      <c r="D60" s="5">
        <v>35379</v>
      </c>
      <c r="E60" s="5">
        <v>33334</v>
      </c>
      <c r="F60" s="5">
        <f t="shared" si="1"/>
        <v>-2045</v>
      </c>
      <c r="G60" s="1"/>
      <c r="H60" s="1"/>
      <c r="I60" s="1"/>
    </row>
    <row r="61" spans="1:9" x14ac:dyDescent="0.25">
      <c r="A61" s="4"/>
      <c r="B61" s="3" t="s">
        <v>51</v>
      </c>
      <c r="C61" s="22" t="s">
        <v>46</v>
      </c>
      <c r="D61" s="5">
        <v>9137</v>
      </c>
      <c r="E61" s="5">
        <v>10076</v>
      </c>
      <c r="F61" s="5">
        <f t="shared" si="1"/>
        <v>939</v>
      </c>
      <c r="G61" s="1"/>
      <c r="H61" s="1"/>
      <c r="I61" s="1"/>
    </row>
    <row r="62" spans="1:9" x14ac:dyDescent="0.25">
      <c r="A62" s="4"/>
      <c r="B62" s="3" t="s">
        <v>52</v>
      </c>
      <c r="C62" s="22" t="s">
        <v>46</v>
      </c>
      <c r="D62" s="5">
        <v>174</v>
      </c>
      <c r="E62" s="5">
        <v>105</v>
      </c>
      <c r="F62" s="5">
        <f t="shared" si="1"/>
        <v>-69</v>
      </c>
      <c r="G62" s="1"/>
      <c r="H62" s="1"/>
      <c r="I62" s="1"/>
    </row>
    <row r="63" spans="1:9" ht="18" customHeight="1" x14ac:dyDescent="0.25">
      <c r="A63" s="6">
        <v>14</v>
      </c>
      <c r="B63" s="7" t="s">
        <v>53</v>
      </c>
      <c r="C63" s="21" t="s">
        <v>9</v>
      </c>
      <c r="D63" s="8">
        <v>4</v>
      </c>
      <c r="E63" s="8">
        <v>4</v>
      </c>
      <c r="F63" s="8">
        <f t="shared" si="1"/>
        <v>0</v>
      </c>
      <c r="G63" s="1"/>
      <c r="H63" s="1"/>
      <c r="I63" s="1"/>
    </row>
    <row r="64" spans="1:9" x14ac:dyDescent="0.25">
      <c r="A64" s="3"/>
      <c r="B64" s="3" t="s">
        <v>54</v>
      </c>
      <c r="C64" s="22" t="s">
        <v>18</v>
      </c>
      <c r="D64" s="5">
        <v>1543</v>
      </c>
      <c r="E64" s="5">
        <v>1830</v>
      </c>
      <c r="F64" s="5">
        <f t="shared" si="1"/>
        <v>287</v>
      </c>
      <c r="G64" s="1"/>
      <c r="H64" s="1"/>
      <c r="I64" s="1"/>
    </row>
    <row r="65" spans="1:9" x14ac:dyDescent="0.25">
      <c r="A65" s="65" t="s">
        <v>231</v>
      </c>
      <c r="B65" s="66"/>
      <c r="C65" s="66"/>
      <c r="D65" s="66"/>
      <c r="E65" s="66"/>
      <c r="F65" s="67"/>
      <c r="G65" s="42"/>
      <c r="H65" s="42"/>
      <c r="I65" s="42"/>
    </row>
    <row r="66" spans="1:9" x14ac:dyDescent="0.25">
      <c r="A66" s="43">
        <v>15</v>
      </c>
      <c r="B66" s="68" t="s">
        <v>228</v>
      </c>
      <c r="C66" s="69"/>
      <c r="D66" s="70"/>
      <c r="E66" s="33" t="s">
        <v>18</v>
      </c>
      <c r="F66" s="43">
        <f>SUM(F67:F71)</f>
        <v>13488</v>
      </c>
    </row>
    <row r="67" spans="1:9" ht="30.75" customHeight="1" x14ac:dyDescent="0.25">
      <c r="A67" s="43"/>
      <c r="B67" s="57" t="s">
        <v>229</v>
      </c>
      <c r="C67" s="58"/>
      <c r="D67" s="59"/>
      <c r="E67" s="32" t="s">
        <v>18</v>
      </c>
      <c r="F67" s="31">
        <v>1767</v>
      </c>
    </row>
    <row r="68" spans="1:9" x14ac:dyDescent="0.25">
      <c r="A68" s="43"/>
      <c r="B68" s="57" t="s">
        <v>230</v>
      </c>
      <c r="C68" s="58"/>
      <c r="D68" s="59"/>
      <c r="E68" s="32" t="s">
        <v>18</v>
      </c>
      <c r="F68" s="31">
        <v>2227</v>
      </c>
    </row>
    <row r="69" spans="1:9" ht="31.5" customHeight="1" x14ac:dyDescent="0.25">
      <c r="A69" s="43"/>
      <c r="B69" s="57" t="s">
        <v>232</v>
      </c>
      <c r="C69" s="58"/>
      <c r="D69" s="59"/>
      <c r="E69" s="32" t="s">
        <v>18</v>
      </c>
      <c r="F69" s="31">
        <v>3922</v>
      </c>
    </row>
    <row r="70" spans="1:9" ht="30" customHeight="1" x14ac:dyDescent="0.25">
      <c r="A70" s="43"/>
      <c r="B70" s="57" t="s">
        <v>233</v>
      </c>
      <c r="C70" s="58"/>
      <c r="D70" s="59"/>
      <c r="E70" s="32" t="s">
        <v>18</v>
      </c>
      <c r="F70" s="31">
        <v>3356</v>
      </c>
    </row>
    <row r="71" spans="1:9" ht="31.5" customHeight="1" x14ac:dyDescent="0.25">
      <c r="A71" s="43"/>
      <c r="B71" s="57" t="s">
        <v>234</v>
      </c>
      <c r="C71" s="58"/>
      <c r="D71" s="59"/>
      <c r="E71" s="32" t="s">
        <v>18</v>
      </c>
      <c r="F71" s="31">
        <v>2216</v>
      </c>
    </row>
    <row r="72" spans="1:9" ht="32.25" customHeight="1" x14ac:dyDescent="0.25">
      <c r="A72" s="43">
        <v>16</v>
      </c>
      <c r="B72" s="60" t="s">
        <v>235</v>
      </c>
      <c r="C72" s="61"/>
      <c r="D72" s="62"/>
      <c r="E72" s="33" t="s">
        <v>18</v>
      </c>
      <c r="F72" s="43">
        <f>SUM(F73)</f>
        <v>2700</v>
      </c>
    </row>
    <row r="73" spans="1:9" ht="34.5" customHeight="1" x14ac:dyDescent="0.25">
      <c r="A73" s="43"/>
      <c r="B73" s="57" t="s">
        <v>236</v>
      </c>
      <c r="C73" s="63"/>
      <c r="D73" s="64"/>
      <c r="E73" s="32" t="s">
        <v>18</v>
      </c>
      <c r="F73" s="31">
        <v>2700</v>
      </c>
    </row>
    <row r="74" spans="1:9" ht="155.25" customHeight="1" x14ac:dyDescent="0.25">
      <c r="B74" s="44" t="s">
        <v>237</v>
      </c>
      <c r="C74" s="45"/>
      <c r="D74" s="45"/>
      <c r="E74" s="45"/>
      <c r="F74" s="45"/>
    </row>
  </sheetData>
  <mergeCells count="17">
    <mergeCell ref="B69:D69"/>
    <mergeCell ref="C1:F1"/>
    <mergeCell ref="B74:F74"/>
    <mergeCell ref="A2:F2"/>
    <mergeCell ref="D4:E4"/>
    <mergeCell ref="A4:A5"/>
    <mergeCell ref="B4:B5"/>
    <mergeCell ref="C4:C5"/>
    <mergeCell ref="F4:F5"/>
    <mergeCell ref="B70:D70"/>
    <mergeCell ref="B71:D71"/>
    <mergeCell ref="B72:D72"/>
    <mergeCell ref="B73:D73"/>
    <mergeCell ref="A65:F65"/>
    <mergeCell ref="B66:D66"/>
    <mergeCell ref="B67:D67"/>
    <mergeCell ref="B68:D6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2"/>
  <sheetViews>
    <sheetView topLeftCell="B16" zoomScaleNormal="100" workbookViewId="0">
      <selection activeCell="AE105" sqref="AE105:AF112"/>
    </sheetView>
  </sheetViews>
  <sheetFormatPr defaultRowHeight="15" x14ac:dyDescent="0.25"/>
  <cols>
    <col min="1" max="1" width="4.42578125" customWidth="1"/>
    <col min="2" max="2" width="36.7109375" customWidth="1"/>
    <col min="3" max="4" width="11.140625" customWidth="1"/>
    <col min="5" max="5" width="6.85546875" customWidth="1"/>
    <col min="6" max="6" width="6.140625" customWidth="1"/>
    <col min="7" max="7" width="6" customWidth="1"/>
    <col min="14" max="14" width="7.7109375" customWidth="1"/>
    <col min="16" max="16" width="12.85546875" customWidth="1"/>
    <col min="17" max="17" width="12.7109375" customWidth="1"/>
    <col min="21" max="21" width="14.28515625" customWidth="1"/>
    <col min="30" max="30" width="13.28515625" customWidth="1"/>
    <col min="31" max="31" width="13" customWidth="1"/>
    <col min="33" max="33" width="9.85546875" customWidth="1"/>
    <col min="35" max="35" width="15.28515625" customWidth="1"/>
    <col min="44" max="44" width="12.42578125" customWidth="1"/>
    <col min="45" max="45" width="12.7109375" customWidth="1"/>
  </cols>
  <sheetData>
    <row r="1" spans="1:48" x14ac:dyDescent="0.25">
      <c r="A1" s="11" t="s">
        <v>0</v>
      </c>
      <c r="B1" s="11"/>
      <c r="C1" s="11"/>
      <c r="D1" s="26"/>
      <c r="E1" s="26"/>
      <c r="F1" s="26"/>
      <c r="G1" s="26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spans="1:48" x14ac:dyDescent="0.25">
      <c r="A2" s="47" t="s">
        <v>190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48" x14ac:dyDescent="0.25">
      <c r="A3" s="11"/>
      <c r="B3" s="11"/>
      <c r="C3" s="11"/>
      <c r="D3" s="26"/>
      <c r="E3" s="26"/>
      <c r="F3" s="26"/>
      <c r="G3" s="2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48" ht="15" customHeight="1" x14ac:dyDescent="0.25">
      <c r="A4" s="78" t="s">
        <v>3</v>
      </c>
      <c r="B4" s="76" t="s">
        <v>4</v>
      </c>
      <c r="C4" s="56" t="s">
        <v>119</v>
      </c>
      <c r="D4" s="84" t="s">
        <v>189</v>
      </c>
      <c r="E4" s="78" t="s">
        <v>184</v>
      </c>
      <c r="F4" s="76"/>
      <c r="G4" s="76"/>
      <c r="H4" s="75" t="s">
        <v>6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1" t="s">
        <v>188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</row>
    <row r="5" spans="1:48" ht="15" customHeight="1" x14ac:dyDescent="0.25">
      <c r="A5" s="78"/>
      <c r="B5" s="76"/>
      <c r="C5" s="81"/>
      <c r="D5" s="85"/>
      <c r="E5" s="83" t="s">
        <v>12</v>
      </c>
      <c r="F5" s="83" t="s">
        <v>185</v>
      </c>
      <c r="G5" s="83" t="s">
        <v>186</v>
      </c>
      <c r="H5" s="79" t="s">
        <v>57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79" t="s">
        <v>58</v>
      </c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3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48" ht="15" customHeight="1" x14ac:dyDescent="0.25">
      <c r="A6" s="78"/>
      <c r="B6" s="76"/>
      <c r="C6" s="81"/>
      <c r="D6" s="85"/>
      <c r="E6" s="83"/>
      <c r="F6" s="83"/>
      <c r="G6" s="83"/>
      <c r="H6" s="75" t="s">
        <v>69</v>
      </c>
      <c r="I6" s="76"/>
      <c r="J6" s="76"/>
      <c r="K6" s="76" t="s">
        <v>222</v>
      </c>
      <c r="L6" s="77"/>
      <c r="M6" s="77"/>
      <c r="N6" s="77"/>
      <c r="O6" s="77"/>
      <c r="P6" s="76" t="s">
        <v>76</v>
      </c>
      <c r="Q6" s="76" t="s">
        <v>77</v>
      </c>
      <c r="R6" s="76" t="s">
        <v>78</v>
      </c>
      <c r="S6" s="77"/>
      <c r="T6" s="77"/>
      <c r="U6" s="76" t="s">
        <v>223</v>
      </c>
      <c r="V6" s="75" t="s">
        <v>69</v>
      </c>
      <c r="W6" s="76"/>
      <c r="X6" s="76"/>
      <c r="Y6" s="76" t="s">
        <v>71</v>
      </c>
      <c r="Z6" s="77"/>
      <c r="AA6" s="77"/>
      <c r="AB6" s="77"/>
      <c r="AC6" s="77"/>
      <c r="AD6" s="76" t="s">
        <v>76</v>
      </c>
      <c r="AE6" s="76" t="s">
        <v>77</v>
      </c>
      <c r="AF6" s="76" t="s">
        <v>78</v>
      </c>
      <c r="AG6" s="77"/>
      <c r="AH6" s="77"/>
      <c r="AI6" s="76" t="s">
        <v>223</v>
      </c>
      <c r="AJ6" s="75" t="s">
        <v>69</v>
      </c>
      <c r="AK6" s="76"/>
      <c r="AL6" s="76"/>
      <c r="AM6" s="76" t="s">
        <v>71</v>
      </c>
      <c r="AN6" s="77"/>
      <c r="AO6" s="77"/>
      <c r="AP6" s="77"/>
      <c r="AQ6" s="77"/>
      <c r="AR6" s="76" t="s">
        <v>76</v>
      </c>
      <c r="AS6" s="76" t="s">
        <v>77</v>
      </c>
      <c r="AT6" s="76" t="s">
        <v>78</v>
      </c>
      <c r="AU6" s="77"/>
      <c r="AV6" s="77"/>
    </row>
    <row r="7" spans="1:48" ht="64.5" customHeight="1" x14ac:dyDescent="0.25">
      <c r="A7" s="78"/>
      <c r="B7" s="76"/>
      <c r="C7" s="82"/>
      <c r="D7" s="86"/>
      <c r="E7" s="83"/>
      <c r="F7" s="83"/>
      <c r="G7" s="83"/>
      <c r="H7" s="15" t="s">
        <v>68</v>
      </c>
      <c r="I7" s="15" t="s">
        <v>70</v>
      </c>
      <c r="J7" s="15" t="s">
        <v>51</v>
      </c>
      <c r="K7" s="15" t="s">
        <v>72</v>
      </c>
      <c r="L7" s="15" t="s">
        <v>73</v>
      </c>
      <c r="M7" s="15" t="s">
        <v>74</v>
      </c>
      <c r="N7" s="15" t="s">
        <v>75</v>
      </c>
      <c r="O7" s="15" t="s">
        <v>35</v>
      </c>
      <c r="P7" s="77"/>
      <c r="Q7" s="77"/>
      <c r="R7" s="15" t="s">
        <v>79</v>
      </c>
      <c r="S7" s="15" t="s">
        <v>80</v>
      </c>
      <c r="T7" s="15" t="s">
        <v>81</v>
      </c>
      <c r="U7" s="77"/>
      <c r="V7" s="15" t="s">
        <v>68</v>
      </c>
      <c r="W7" s="15" t="s">
        <v>70</v>
      </c>
      <c r="X7" s="15" t="s">
        <v>51</v>
      </c>
      <c r="Y7" s="15" t="s">
        <v>72</v>
      </c>
      <c r="Z7" s="15" t="s">
        <v>73</v>
      </c>
      <c r="AA7" s="15" t="s">
        <v>74</v>
      </c>
      <c r="AB7" s="15" t="s">
        <v>75</v>
      </c>
      <c r="AC7" s="15" t="s">
        <v>35</v>
      </c>
      <c r="AD7" s="77"/>
      <c r="AE7" s="77"/>
      <c r="AF7" s="15" t="s">
        <v>79</v>
      </c>
      <c r="AG7" s="15" t="s">
        <v>80</v>
      </c>
      <c r="AH7" s="15" t="s">
        <v>81</v>
      </c>
      <c r="AI7" s="77"/>
      <c r="AJ7" s="27" t="s">
        <v>68</v>
      </c>
      <c r="AK7" s="27" t="s">
        <v>70</v>
      </c>
      <c r="AL7" s="27" t="s">
        <v>51</v>
      </c>
      <c r="AM7" s="27" t="s">
        <v>72</v>
      </c>
      <c r="AN7" s="27" t="s">
        <v>73</v>
      </c>
      <c r="AO7" s="27" t="s">
        <v>74</v>
      </c>
      <c r="AP7" s="27" t="s">
        <v>75</v>
      </c>
      <c r="AQ7" s="27" t="s">
        <v>35</v>
      </c>
      <c r="AR7" s="77"/>
      <c r="AS7" s="77"/>
      <c r="AT7" s="30" t="s">
        <v>79</v>
      </c>
      <c r="AU7" s="30" t="s">
        <v>80</v>
      </c>
      <c r="AV7" s="30" t="s">
        <v>81</v>
      </c>
    </row>
    <row r="8" spans="1:48" x14ac:dyDescent="0.25">
      <c r="A8" s="12">
        <v>1</v>
      </c>
      <c r="B8" s="13" t="s">
        <v>187</v>
      </c>
      <c r="C8" s="23"/>
      <c r="D8" s="28">
        <f>SUM(E8:G8)</f>
        <v>82</v>
      </c>
      <c r="E8" s="28">
        <f t="shared" ref="E8:AV8" si="0">E9+E19+E34</f>
        <v>6</v>
      </c>
      <c r="F8" s="28">
        <f t="shared" si="0"/>
        <v>7</v>
      </c>
      <c r="G8" s="28">
        <f t="shared" si="0"/>
        <v>69</v>
      </c>
      <c r="H8" s="28">
        <f t="shared" si="0"/>
        <v>4197</v>
      </c>
      <c r="I8" s="28">
        <f t="shared" si="0"/>
        <v>44903</v>
      </c>
      <c r="J8" s="28">
        <f t="shared" si="0"/>
        <v>4657</v>
      </c>
      <c r="K8" s="28">
        <f t="shared" si="0"/>
        <v>634.20000000000005</v>
      </c>
      <c r="L8" s="28">
        <f t="shared" si="0"/>
        <v>1008.1999999999999</v>
      </c>
      <c r="M8" s="28">
        <f t="shared" si="0"/>
        <v>40.700000000000003</v>
      </c>
      <c r="N8" s="28">
        <f t="shared" si="0"/>
        <v>387.3</v>
      </c>
      <c r="O8" s="28">
        <f t="shared" si="0"/>
        <v>9.6</v>
      </c>
      <c r="P8" s="28">
        <f t="shared" si="0"/>
        <v>1898.5</v>
      </c>
      <c r="Q8" s="28">
        <f t="shared" si="0"/>
        <v>21074</v>
      </c>
      <c r="R8" s="28">
        <f t="shared" si="0"/>
        <v>18298</v>
      </c>
      <c r="S8" s="28">
        <f t="shared" si="0"/>
        <v>2776</v>
      </c>
      <c r="T8" s="28"/>
      <c r="U8" s="28">
        <f t="shared" si="0"/>
        <v>1170</v>
      </c>
      <c r="V8" s="28">
        <f t="shared" si="0"/>
        <v>3304</v>
      </c>
      <c r="W8" s="28">
        <f t="shared" si="0"/>
        <v>36912</v>
      </c>
      <c r="X8" s="28">
        <f t="shared" si="0"/>
        <v>3557</v>
      </c>
      <c r="Y8" s="28">
        <f t="shared" si="0"/>
        <v>955.69999999999993</v>
      </c>
      <c r="Z8" s="28">
        <f t="shared" si="0"/>
        <v>1182.7</v>
      </c>
      <c r="AA8" s="28">
        <f t="shared" si="0"/>
        <v>51</v>
      </c>
      <c r="AB8" s="28">
        <f t="shared" si="0"/>
        <v>320.59999999999997</v>
      </c>
      <c r="AC8" s="28">
        <f t="shared" si="0"/>
        <v>0</v>
      </c>
      <c r="AD8" s="28">
        <f t="shared" si="0"/>
        <v>5207.4000000000005</v>
      </c>
      <c r="AE8" s="28">
        <f t="shared" si="0"/>
        <v>6508</v>
      </c>
      <c r="AF8" s="28">
        <f t="shared" si="0"/>
        <v>6167</v>
      </c>
      <c r="AG8" s="28">
        <f t="shared" si="0"/>
        <v>241</v>
      </c>
      <c r="AH8" s="28">
        <f t="shared" si="0"/>
        <v>100</v>
      </c>
      <c r="AI8" s="28">
        <f t="shared" si="0"/>
        <v>2700</v>
      </c>
      <c r="AJ8" s="28">
        <f t="shared" si="0"/>
        <v>-893</v>
      </c>
      <c r="AK8" s="28">
        <f t="shared" si="0"/>
        <v>-7991</v>
      </c>
      <c r="AL8" s="28">
        <f t="shared" si="0"/>
        <v>-1100</v>
      </c>
      <c r="AM8" s="28">
        <f t="shared" si="0"/>
        <v>321.5</v>
      </c>
      <c r="AN8" s="28">
        <f t="shared" si="0"/>
        <v>174.5</v>
      </c>
      <c r="AO8" s="28">
        <f t="shared" si="0"/>
        <v>10.299999999999999</v>
      </c>
      <c r="AP8" s="28">
        <f t="shared" si="0"/>
        <v>-66.699999999999989</v>
      </c>
      <c r="AQ8" s="28">
        <f t="shared" si="0"/>
        <v>-9.6</v>
      </c>
      <c r="AR8" s="28">
        <f t="shared" si="0"/>
        <v>3308.9</v>
      </c>
      <c r="AS8" s="28">
        <f t="shared" si="0"/>
        <v>-14566</v>
      </c>
      <c r="AT8" s="28">
        <f t="shared" si="0"/>
        <v>-12131</v>
      </c>
      <c r="AU8" s="28">
        <f t="shared" si="0"/>
        <v>-2535</v>
      </c>
      <c r="AV8" s="28">
        <f t="shared" si="0"/>
        <v>100</v>
      </c>
    </row>
    <row r="9" spans="1:48" ht="29.25" x14ac:dyDescent="0.25">
      <c r="A9" s="12">
        <v>2</v>
      </c>
      <c r="B9" s="13" t="s">
        <v>165</v>
      </c>
      <c r="C9" s="23"/>
      <c r="D9" s="28">
        <f t="shared" ref="D9:D95" si="1">SUM(E9:G9)</f>
        <v>6</v>
      </c>
      <c r="E9" s="28">
        <f>E10+E12+E15</f>
        <v>6</v>
      </c>
      <c r="F9" s="28"/>
      <c r="G9" s="28"/>
      <c r="H9" s="28">
        <f t="shared" ref="H9:AV9" si="2">H10+H12+H15</f>
        <v>1288</v>
      </c>
      <c r="I9" s="28">
        <f t="shared" si="2"/>
        <v>11914</v>
      </c>
      <c r="J9" s="28">
        <f t="shared" si="2"/>
        <v>1955</v>
      </c>
      <c r="K9" s="28">
        <f t="shared" si="2"/>
        <v>243.7</v>
      </c>
      <c r="L9" s="28">
        <f t="shared" si="2"/>
        <v>64.5</v>
      </c>
      <c r="M9" s="28">
        <f t="shared" si="2"/>
        <v>12.100000000000001</v>
      </c>
      <c r="N9" s="28"/>
      <c r="O9" s="28"/>
      <c r="P9" s="28">
        <f t="shared" si="2"/>
        <v>779</v>
      </c>
      <c r="Q9" s="28">
        <f t="shared" si="2"/>
        <v>8295</v>
      </c>
      <c r="R9" s="28">
        <f t="shared" si="2"/>
        <v>6929</v>
      </c>
      <c r="S9" s="28">
        <f t="shared" si="2"/>
        <v>1366</v>
      </c>
      <c r="T9" s="28"/>
      <c r="U9" s="28"/>
      <c r="V9" s="28">
        <f t="shared" si="2"/>
        <v>1358</v>
      </c>
      <c r="W9" s="28">
        <f t="shared" si="2"/>
        <v>11584</v>
      </c>
      <c r="X9" s="28">
        <f t="shared" si="2"/>
        <v>2007</v>
      </c>
      <c r="Y9" s="28">
        <f t="shared" si="2"/>
        <v>254.39999999999998</v>
      </c>
      <c r="Z9" s="28">
        <f t="shared" si="2"/>
        <v>80.5</v>
      </c>
      <c r="AA9" s="28">
        <f t="shared" si="2"/>
        <v>13.8</v>
      </c>
      <c r="AB9" s="28">
        <f t="shared" si="2"/>
        <v>0</v>
      </c>
      <c r="AC9" s="28">
        <f t="shared" si="2"/>
        <v>0</v>
      </c>
      <c r="AD9" s="28">
        <f t="shared" si="2"/>
        <v>2012</v>
      </c>
      <c r="AE9" s="28">
        <f t="shared" si="2"/>
        <v>5184</v>
      </c>
      <c r="AF9" s="28">
        <f t="shared" si="2"/>
        <v>5164</v>
      </c>
      <c r="AG9" s="28">
        <f t="shared" si="2"/>
        <v>20</v>
      </c>
      <c r="AH9" s="28"/>
      <c r="AI9" s="28"/>
      <c r="AJ9" s="28">
        <f t="shared" si="2"/>
        <v>70</v>
      </c>
      <c r="AK9" s="28">
        <f t="shared" si="2"/>
        <v>-330</v>
      </c>
      <c r="AL9" s="28">
        <f t="shared" si="2"/>
        <v>52</v>
      </c>
      <c r="AM9" s="28">
        <f t="shared" si="2"/>
        <v>10.699999999999992</v>
      </c>
      <c r="AN9" s="28">
        <f t="shared" si="2"/>
        <v>15.999999999999996</v>
      </c>
      <c r="AO9" s="28">
        <f t="shared" si="2"/>
        <v>1.6999999999999997</v>
      </c>
      <c r="AP9" s="28">
        <f t="shared" si="2"/>
        <v>0</v>
      </c>
      <c r="AQ9" s="28">
        <f t="shared" si="2"/>
        <v>0</v>
      </c>
      <c r="AR9" s="28">
        <f t="shared" si="2"/>
        <v>1233</v>
      </c>
      <c r="AS9" s="28">
        <f t="shared" si="2"/>
        <v>-3111</v>
      </c>
      <c r="AT9" s="28">
        <f t="shared" si="2"/>
        <v>-1765</v>
      </c>
      <c r="AU9" s="28">
        <f t="shared" si="2"/>
        <v>-1346</v>
      </c>
      <c r="AV9" s="28">
        <f t="shared" si="2"/>
        <v>0</v>
      </c>
    </row>
    <row r="10" spans="1:48" x14ac:dyDescent="0.25">
      <c r="A10" s="12"/>
      <c r="B10" s="13" t="s">
        <v>62</v>
      </c>
      <c r="C10" s="23"/>
      <c r="D10" s="28">
        <f t="shared" si="1"/>
        <v>1</v>
      </c>
      <c r="E10" s="28">
        <f t="shared" ref="E10:AV10" si="3">E11</f>
        <v>1</v>
      </c>
      <c r="F10" s="28"/>
      <c r="G10" s="28"/>
      <c r="H10" s="28">
        <f t="shared" si="3"/>
        <v>71</v>
      </c>
      <c r="I10" s="28">
        <f t="shared" si="3"/>
        <v>990</v>
      </c>
      <c r="J10" s="28">
        <f t="shared" si="3"/>
        <v>706</v>
      </c>
      <c r="K10" s="28">
        <f t="shared" si="3"/>
        <v>9.1</v>
      </c>
      <c r="L10" s="28">
        <f t="shared" si="3"/>
        <v>28</v>
      </c>
      <c r="M10" s="28">
        <f t="shared" si="3"/>
        <v>0.9</v>
      </c>
      <c r="N10" s="28"/>
      <c r="O10" s="28"/>
      <c r="P10" s="28">
        <f t="shared" si="3"/>
        <v>69</v>
      </c>
      <c r="Q10" s="28">
        <f t="shared" si="3"/>
        <v>2043</v>
      </c>
      <c r="R10" s="28">
        <f t="shared" si="3"/>
        <v>1751</v>
      </c>
      <c r="S10" s="28">
        <f t="shared" si="3"/>
        <v>292</v>
      </c>
      <c r="T10" s="28"/>
      <c r="U10" s="28"/>
      <c r="V10" s="28">
        <f t="shared" si="3"/>
        <v>0</v>
      </c>
      <c r="W10" s="28">
        <f t="shared" si="3"/>
        <v>0</v>
      </c>
      <c r="X10" s="28">
        <f t="shared" si="3"/>
        <v>729</v>
      </c>
      <c r="Y10" s="28">
        <f t="shared" si="3"/>
        <v>9.1</v>
      </c>
      <c r="Z10" s="28"/>
      <c r="AA10" s="28"/>
      <c r="AB10" s="28"/>
      <c r="AC10" s="28"/>
      <c r="AD10" s="28">
        <f t="shared" si="3"/>
        <v>697</v>
      </c>
      <c r="AE10" s="28">
        <f t="shared" si="3"/>
        <v>1386</v>
      </c>
      <c r="AF10" s="28">
        <f t="shared" si="3"/>
        <v>1386</v>
      </c>
      <c r="AG10" s="28"/>
      <c r="AH10" s="28"/>
      <c r="AI10" s="28"/>
      <c r="AJ10" s="28">
        <f t="shared" si="3"/>
        <v>-71</v>
      </c>
      <c r="AK10" s="28">
        <f t="shared" si="3"/>
        <v>-990</v>
      </c>
      <c r="AL10" s="28">
        <f t="shared" si="3"/>
        <v>23</v>
      </c>
      <c r="AM10" s="28">
        <f t="shared" si="3"/>
        <v>0</v>
      </c>
      <c r="AN10" s="28">
        <f t="shared" si="3"/>
        <v>-28</v>
      </c>
      <c r="AO10" s="28">
        <f t="shared" si="3"/>
        <v>-0.9</v>
      </c>
      <c r="AP10" s="28">
        <f t="shared" si="3"/>
        <v>0</v>
      </c>
      <c r="AQ10" s="28">
        <f t="shared" si="3"/>
        <v>0</v>
      </c>
      <c r="AR10" s="28">
        <f t="shared" si="3"/>
        <v>628</v>
      </c>
      <c r="AS10" s="28">
        <f t="shared" si="3"/>
        <v>-657</v>
      </c>
      <c r="AT10" s="28">
        <f t="shared" si="3"/>
        <v>-365</v>
      </c>
      <c r="AU10" s="28">
        <f t="shared" si="3"/>
        <v>-292</v>
      </c>
      <c r="AV10" s="28">
        <f t="shared" si="3"/>
        <v>0</v>
      </c>
    </row>
    <row r="11" spans="1:48" x14ac:dyDescent="0.25">
      <c r="A11" s="12"/>
      <c r="B11" s="14" t="s">
        <v>202</v>
      </c>
      <c r="C11" s="23"/>
      <c r="D11" s="29">
        <f t="shared" si="1"/>
        <v>1</v>
      </c>
      <c r="E11" s="29">
        <v>1</v>
      </c>
      <c r="F11" s="29"/>
      <c r="G11" s="29"/>
      <c r="H11" s="29">
        <v>71</v>
      </c>
      <c r="I11" s="29">
        <v>990</v>
      </c>
      <c r="J11" s="29">
        <v>706</v>
      </c>
      <c r="K11" s="29">
        <v>9.1</v>
      </c>
      <c r="L11" s="29">
        <v>28</v>
      </c>
      <c r="M11" s="29">
        <v>0.9</v>
      </c>
      <c r="N11" s="29"/>
      <c r="O11" s="29"/>
      <c r="P11" s="29">
        <v>69</v>
      </c>
      <c r="Q11" s="28">
        <f t="shared" ref="Q11:Q71" si="4">SUM(R11:T11)</f>
        <v>2043</v>
      </c>
      <c r="R11" s="29">
        <v>1751</v>
      </c>
      <c r="S11" s="29">
        <v>292</v>
      </c>
      <c r="T11" s="29"/>
      <c r="U11" s="28"/>
      <c r="V11" s="29"/>
      <c r="W11" s="29"/>
      <c r="X11" s="29">
        <v>729</v>
      </c>
      <c r="Y11" s="29">
        <v>9.1</v>
      </c>
      <c r="Z11" s="29"/>
      <c r="AA11" s="29"/>
      <c r="AB11" s="29"/>
      <c r="AC11" s="29"/>
      <c r="AD11" s="29">
        <v>697</v>
      </c>
      <c r="AE11" s="28">
        <f t="shared" ref="AE11:AE71" si="5">SUM(AF11:AH11)</f>
        <v>1386</v>
      </c>
      <c r="AF11" s="29">
        <v>1386</v>
      </c>
      <c r="AG11" s="29"/>
      <c r="AH11" s="29"/>
      <c r="AI11" s="28"/>
      <c r="AJ11" s="29">
        <f t="shared" ref="AJ11:AV11" si="6">V11-H11</f>
        <v>-71</v>
      </c>
      <c r="AK11" s="29">
        <f t="shared" si="6"/>
        <v>-990</v>
      </c>
      <c r="AL11" s="29">
        <f t="shared" si="6"/>
        <v>23</v>
      </c>
      <c r="AM11" s="29">
        <f t="shared" si="6"/>
        <v>0</v>
      </c>
      <c r="AN11" s="29">
        <f t="shared" si="6"/>
        <v>-28</v>
      </c>
      <c r="AO11" s="29">
        <f t="shared" si="6"/>
        <v>-0.9</v>
      </c>
      <c r="AP11" s="29">
        <f t="shared" si="6"/>
        <v>0</v>
      </c>
      <c r="AQ11" s="29">
        <f t="shared" si="6"/>
        <v>0</v>
      </c>
      <c r="AR11" s="29">
        <f t="shared" si="6"/>
        <v>628</v>
      </c>
      <c r="AS11" s="29">
        <f t="shared" si="6"/>
        <v>-657</v>
      </c>
      <c r="AT11" s="29">
        <f t="shared" si="6"/>
        <v>-365</v>
      </c>
      <c r="AU11" s="29">
        <f t="shared" si="6"/>
        <v>-292</v>
      </c>
      <c r="AV11" s="29">
        <f t="shared" si="6"/>
        <v>0</v>
      </c>
    </row>
    <row r="12" spans="1:48" x14ac:dyDescent="0.25">
      <c r="A12" s="12"/>
      <c r="B12" s="13" t="s">
        <v>65</v>
      </c>
      <c r="C12" s="23"/>
      <c r="D12" s="28">
        <f t="shared" si="1"/>
        <v>2</v>
      </c>
      <c r="E12" s="28">
        <f t="shared" ref="E12:AV12" si="7">E13+E14</f>
        <v>2</v>
      </c>
      <c r="F12" s="28"/>
      <c r="G12" s="28"/>
      <c r="H12" s="28">
        <f t="shared" si="7"/>
        <v>1086</v>
      </c>
      <c r="I12" s="28">
        <f t="shared" si="7"/>
        <v>5429</v>
      </c>
      <c r="J12" s="28">
        <f t="shared" si="7"/>
        <v>1036</v>
      </c>
      <c r="K12" s="28">
        <f t="shared" si="7"/>
        <v>148.80000000000001</v>
      </c>
      <c r="L12" s="28">
        <f t="shared" si="7"/>
        <v>29.8</v>
      </c>
      <c r="M12" s="28">
        <f t="shared" si="7"/>
        <v>5.8</v>
      </c>
      <c r="N12" s="28"/>
      <c r="O12" s="28"/>
      <c r="P12" s="28">
        <f t="shared" si="7"/>
        <v>441</v>
      </c>
      <c r="Q12" s="28">
        <f t="shared" si="7"/>
        <v>5331</v>
      </c>
      <c r="R12" s="28">
        <f t="shared" si="7"/>
        <v>4351</v>
      </c>
      <c r="S12" s="28">
        <f t="shared" si="7"/>
        <v>980</v>
      </c>
      <c r="T12" s="28"/>
      <c r="U12" s="28"/>
      <c r="V12" s="28">
        <f t="shared" si="7"/>
        <v>1204</v>
      </c>
      <c r="W12" s="28">
        <f t="shared" si="7"/>
        <v>5701</v>
      </c>
      <c r="X12" s="28">
        <f t="shared" si="7"/>
        <v>1043</v>
      </c>
      <c r="Y12" s="28">
        <f t="shared" si="7"/>
        <v>161.69999999999999</v>
      </c>
      <c r="Z12" s="28">
        <f t="shared" si="7"/>
        <v>30</v>
      </c>
      <c r="AA12" s="28">
        <f t="shared" si="7"/>
        <v>6.5</v>
      </c>
      <c r="AB12" s="28"/>
      <c r="AC12" s="28"/>
      <c r="AD12" s="28">
        <f t="shared" si="7"/>
        <v>1315</v>
      </c>
      <c r="AE12" s="28">
        <f t="shared" si="7"/>
        <v>3532</v>
      </c>
      <c r="AF12" s="28">
        <f t="shared" si="7"/>
        <v>3512</v>
      </c>
      <c r="AG12" s="28">
        <f t="shared" si="7"/>
        <v>20</v>
      </c>
      <c r="AH12" s="28"/>
      <c r="AI12" s="28"/>
      <c r="AJ12" s="28">
        <f t="shared" si="7"/>
        <v>118</v>
      </c>
      <c r="AK12" s="28">
        <f t="shared" si="7"/>
        <v>272</v>
      </c>
      <c r="AL12" s="28">
        <f t="shared" si="7"/>
        <v>7</v>
      </c>
      <c r="AM12" s="28">
        <f t="shared" si="7"/>
        <v>12.899999999999991</v>
      </c>
      <c r="AN12" s="28">
        <f t="shared" si="7"/>
        <v>0.20000000000000018</v>
      </c>
      <c r="AO12" s="28">
        <f t="shared" si="7"/>
        <v>0.7</v>
      </c>
      <c r="AP12" s="28">
        <f t="shared" si="7"/>
        <v>0</v>
      </c>
      <c r="AQ12" s="28">
        <f t="shared" si="7"/>
        <v>0</v>
      </c>
      <c r="AR12" s="28">
        <f t="shared" si="7"/>
        <v>874</v>
      </c>
      <c r="AS12" s="28">
        <f t="shared" si="7"/>
        <v>-1799</v>
      </c>
      <c r="AT12" s="28">
        <f t="shared" si="7"/>
        <v>-839</v>
      </c>
      <c r="AU12" s="28">
        <f t="shared" si="7"/>
        <v>-960</v>
      </c>
      <c r="AV12" s="28">
        <f t="shared" si="7"/>
        <v>0</v>
      </c>
    </row>
    <row r="13" spans="1:48" x14ac:dyDescent="0.25">
      <c r="A13" s="12"/>
      <c r="B13" s="14" t="s">
        <v>155</v>
      </c>
      <c r="C13" s="25">
        <v>42583</v>
      </c>
      <c r="D13" s="28">
        <f t="shared" si="1"/>
        <v>1</v>
      </c>
      <c r="E13" s="29">
        <v>1</v>
      </c>
      <c r="F13" s="29"/>
      <c r="G13" s="29"/>
      <c r="H13" s="29">
        <v>982</v>
      </c>
      <c r="I13" s="29">
        <v>2098</v>
      </c>
      <c r="J13" s="29">
        <v>939</v>
      </c>
      <c r="K13" s="29">
        <v>98.7</v>
      </c>
      <c r="L13" s="29">
        <v>2.2999999999999998</v>
      </c>
      <c r="M13" s="29">
        <v>1.8</v>
      </c>
      <c r="N13" s="29"/>
      <c r="O13" s="29"/>
      <c r="P13" s="29">
        <v>89</v>
      </c>
      <c r="Q13" s="28">
        <f t="shared" si="4"/>
        <v>4845</v>
      </c>
      <c r="R13" s="29">
        <v>4104</v>
      </c>
      <c r="S13" s="29">
        <v>741</v>
      </c>
      <c r="T13" s="29"/>
      <c r="U13" s="28"/>
      <c r="V13" s="29">
        <v>1097</v>
      </c>
      <c r="W13" s="29">
        <v>2170</v>
      </c>
      <c r="X13" s="29">
        <v>945</v>
      </c>
      <c r="Y13" s="29">
        <v>111.6</v>
      </c>
      <c r="Z13" s="29">
        <v>2.5</v>
      </c>
      <c r="AA13" s="29">
        <v>2.5</v>
      </c>
      <c r="AB13" s="29"/>
      <c r="AC13" s="29"/>
      <c r="AD13" s="29">
        <v>653</v>
      </c>
      <c r="AE13" s="28">
        <f t="shared" si="5"/>
        <v>3239</v>
      </c>
      <c r="AF13" s="29">
        <v>3239</v>
      </c>
      <c r="AG13" s="29"/>
      <c r="AH13" s="29"/>
      <c r="AI13" s="28"/>
      <c r="AJ13" s="31">
        <f t="shared" ref="AJ13:AR14" si="8">V13-H13</f>
        <v>115</v>
      </c>
      <c r="AK13" s="31">
        <f t="shared" si="8"/>
        <v>72</v>
      </c>
      <c r="AL13" s="31">
        <f t="shared" si="8"/>
        <v>6</v>
      </c>
      <c r="AM13" s="31">
        <f t="shared" si="8"/>
        <v>12.899999999999991</v>
      </c>
      <c r="AN13" s="31">
        <f t="shared" si="8"/>
        <v>0.20000000000000018</v>
      </c>
      <c r="AO13" s="31">
        <f t="shared" si="8"/>
        <v>0.7</v>
      </c>
      <c r="AP13" s="31">
        <f t="shared" si="8"/>
        <v>0</v>
      </c>
      <c r="AQ13" s="31">
        <f t="shared" si="8"/>
        <v>0</v>
      </c>
      <c r="AR13" s="31">
        <f t="shared" si="8"/>
        <v>564</v>
      </c>
      <c r="AS13" s="31">
        <f t="shared" ref="AS13:AS95" si="9">SUM(AT13:AV13)</f>
        <v>-1606</v>
      </c>
      <c r="AT13" s="31">
        <f t="shared" ref="AT13:AV14" si="10">AF13-R13</f>
        <v>-865</v>
      </c>
      <c r="AU13" s="31">
        <f t="shared" si="10"/>
        <v>-741</v>
      </c>
      <c r="AV13" s="31">
        <f t="shared" si="10"/>
        <v>0</v>
      </c>
    </row>
    <row r="14" spans="1:48" x14ac:dyDescent="0.25">
      <c r="A14" s="12"/>
      <c r="B14" s="14" t="s">
        <v>156</v>
      </c>
      <c r="C14" s="25">
        <v>42583</v>
      </c>
      <c r="D14" s="28">
        <f t="shared" si="1"/>
        <v>1</v>
      </c>
      <c r="E14" s="29">
        <v>1</v>
      </c>
      <c r="F14" s="29"/>
      <c r="G14" s="29"/>
      <c r="H14" s="29">
        <v>104</v>
      </c>
      <c r="I14" s="29">
        <v>3331</v>
      </c>
      <c r="J14" s="29">
        <v>97</v>
      </c>
      <c r="K14" s="29">
        <v>50.1</v>
      </c>
      <c r="L14" s="29">
        <v>27.5</v>
      </c>
      <c r="M14" s="29">
        <v>4</v>
      </c>
      <c r="N14" s="29"/>
      <c r="O14" s="29"/>
      <c r="P14" s="29">
        <v>352</v>
      </c>
      <c r="Q14" s="28">
        <f t="shared" si="4"/>
        <v>486</v>
      </c>
      <c r="R14" s="29">
        <v>247</v>
      </c>
      <c r="S14" s="29">
        <v>239</v>
      </c>
      <c r="T14" s="29"/>
      <c r="U14" s="28"/>
      <c r="V14" s="29">
        <v>107</v>
      </c>
      <c r="W14" s="29">
        <v>3531</v>
      </c>
      <c r="X14" s="29">
        <v>98</v>
      </c>
      <c r="Y14" s="29">
        <v>50.1</v>
      </c>
      <c r="Z14" s="29">
        <v>27.5</v>
      </c>
      <c r="AA14" s="29">
        <v>4</v>
      </c>
      <c r="AB14" s="29"/>
      <c r="AC14" s="29"/>
      <c r="AD14" s="29">
        <v>662</v>
      </c>
      <c r="AE14" s="28">
        <f t="shared" si="5"/>
        <v>293</v>
      </c>
      <c r="AF14" s="29">
        <v>273</v>
      </c>
      <c r="AG14" s="29">
        <v>20</v>
      </c>
      <c r="AH14" s="29"/>
      <c r="AI14" s="28"/>
      <c r="AJ14" s="31">
        <f t="shared" si="8"/>
        <v>3</v>
      </c>
      <c r="AK14" s="31">
        <f t="shared" si="8"/>
        <v>200</v>
      </c>
      <c r="AL14" s="31">
        <f t="shared" si="8"/>
        <v>1</v>
      </c>
      <c r="AM14" s="31">
        <f t="shared" si="8"/>
        <v>0</v>
      </c>
      <c r="AN14" s="31">
        <f t="shared" si="8"/>
        <v>0</v>
      </c>
      <c r="AO14" s="31">
        <f t="shared" si="8"/>
        <v>0</v>
      </c>
      <c r="AP14" s="31">
        <f t="shared" si="8"/>
        <v>0</v>
      </c>
      <c r="AQ14" s="31">
        <f t="shared" si="8"/>
        <v>0</v>
      </c>
      <c r="AR14" s="31">
        <f t="shared" si="8"/>
        <v>310</v>
      </c>
      <c r="AS14" s="31">
        <f t="shared" si="9"/>
        <v>-193</v>
      </c>
      <c r="AT14" s="31">
        <f t="shared" si="10"/>
        <v>26</v>
      </c>
      <c r="AU14" s="31">
        <f t="shared" si="10"/>
        <v>-219</v>
      </c>
      <c r="AV14" s="31">
        <f t="shared" si="10"/>
        <v>0</v>
      </c>
    </row>
    <row r="15" spans="1:48" x14ac:dyDescent="0.25">
      <c r="A15" s="12"/>
      <c r="B15" s="13" t="s">
        <v>67</v>
      </c>
      <c r="C15" s="24"/>
      <c r="D15" s="28">
        <f t="shared" si="1"/>
        <v>3</v>
      </c>
      <c r="E15" s="28">
        <f t="shared" ref="E15:AV15" si="11">E16+E17+E18</f>
        <v>3</v>
      </c>
      <c r="F15" s="28"/>
      <c r="G15" s="28"/>
      <c r="H15" s="28">
        <f t="shared" si="11"/>
        <v>131</v>
      </c>
      <c r="I15" s="28">
        <f t="shared" si="11"/>
        <v>5495</v>
      </c>
      <c r="J15" s="28">
        <f t="shared" si="11"/>
        <v>213</v>
      </c>
      <c r="K15" s="28">
        <f t="shared" si="11"/>
        <v>85.8</v>
      </c>
      <c r="L15" s="28">
        <f t="shared" si="11"/>
        <v>6.6999999999999993</v>
      </c>
      <c r="M15" s="28">
        <f t="shared" si="11"/>
        <v>5.4</v>
      </c>
      <c r="N15" s="28"/>
      <c r="O15" s="28"/>
      <c r="P15" s="28">
        <f t="shared" si="11"/>
        <v>269</v>
      </c>
      <c r="Q15" s="28">
        <f t="shared" si="11"/>
        <v>921</v>
      </c>
      <c r="R15" s="28">
        <f t="shared" si="11"/>
        <v>827</v>
      </c>
      <c r="S15" s="28">
        <f t="shared" si="11"/>
        <v>94</v>
      </c>
      <c r="T15" s="28"/>
      <c r="U15" s="28"/>
      <c r="V15" s="28">
        <f t="shared" si="11"/>
        <v>154</v>
      </c>
      <c r="W15" s="28">
        <f t="shared" si="11"/>
        <v>5883</v>
      </c>
      <c r="X15" s="28">
        <f t="shared" si="11"/>
        <v>235</v>
      </c>
      <c r="Y15" s="28">
        <f t="shared" si="11"/>
        <v>83.6</v>
      </c>
      <c r="Z15" s="28">
        <f t="shared" si="11"/>
        <v>50.5</v>
      </c>
      <c r="AA15" s="28">
        <f t="shared" si="11"/>
        <v>7.3</v>
      </c>
      <c r="AB15" s="28"/>
      <c r="AC15" s="28"/>
      <c r="AD15" s="28">
        <f t="shared" si="11"/>
        <v>0</v>
      </c>
      <c r="AE15" s="28">
        <f t="shared" si="11"/>
        <v>266</v>
      </c>
      <c r="AF15" s="28">
        <f t="shared" si="11"/>
        <v>266</v>
      </c>
      <c r="AG15" s="28"/>
      <c r="AH15" s="28"/>
      <c r="AI15" s="28"/>
      <c r="AJ15" s="28">
        <f t="shared" si="11"/>
        <v>23</v>
      </c>
      <c r="AK15" s="28">
        <f t="shared" si="11"/>
        <v>388</v>
      </c>
      <c r="AL15" s="28">
        <f t="shared" si="11"/>
        <v>22</v>
      </c>
      <c r="AM15" s="28">
        <f t="shared" si="11"/>
        <v>-2.1999999999999993</v>
      </c>
      <c r="AN15" s="28">
        <f t="shared" si="11"/>
        <v>43.8</v>
      </c>
      <c r="AO15" s="28">
        <f t="shared" si="11"/>
        <v>1.9</v>
      </c>
      <c r="AP15" s="28">
        <f t="shared" si="11"/>
        <v>0</v>
      </c>
      <c r="AQ15" s="28">
        <f t="shared" si="11"/>
        <v>0</v>
      </c>
      <c r="AR15" s="28">
        <f t="shared" si="11"/>
        <v>-269</v>
      </c>
      <c r="AS15" s="28">
        <f t="shared" si="11"/>
        <v>-655</v>
      </c>
      <c r="AT15" s="28">
        <f t="shared" si="11"/>
        <v>-561</v>
      </c>
      <c r="AU15" s="28">
        <f t="shared" si="11"/>
        <v>-94</v>
      </c>
      <c r="AV15" s="28">
        <f t="shared" si="11"/>
        <v>0</v>
      </c>
    </row>
    <row r="16" spans="1:48" x14ac:dyDescent="0.25">
      <c r="A16" s="12"/>
      <c r="B16" s="14" t="s">
        <v>179</v>
      </c>
      <c r="C16" s="25">
        <v>43322</v>
      </c>
      <c r="D16" s="28">
        <f t="shared" si="1"/>
        <v>1</v>
      </c>
      <c r="E16" s="29">
        <v>1</v>
      </c>
      <c r="F16" s="29"/>
      <c r="G16" s="29"/>
      <c r="H16" s="29">
        <v>78</v>
      </c>
      <c r="I16" s="29">
        <v>2680</v>
      </c>
      <c r="J16" s="29">
        <v>207</v>
      </c>
      <c r="K16" s="29">
        <v>55.6</v>
      </c>
      <c r="L16" s="29">
        <v>2.8</v>
      </c>
      <c r="M16" s="29">
        <v>3</v>
      </c>
      <c r="N16" s="29"/>
      <c r="O16" s="29"/>
      <c r="P16" s="29">
        <v>156</v>
      </c>
      <c r="Q16" s="28">
        <f t="shared" si="4"/>
        <v>668</v>
      </c>
      <c r="R16" s="29">
        <v>574</v>
      </c>
      <c r="S16" s="29">
        <v>94</v>
      </c>
      <c r="T16" s="29"/>
      <c r="U16" s="28"/>
      <c r="V16" s="29">
        <v>98</v>
      </c>
      <c r="W16" s="29">
        <v>2977</v>
      </c>
      <c r="X16" s="29">
        <v>229</v>
      </c>
      <c r="Y16" s="29">
        <v>50.1</v>
      </c>
      <c r="Z16" s="29">
        <v>27.5</v>
      </c>
      <c r="AA16" s="29">
        <v>4</v>
      </c>
      <c r="AB16" s="29"/>
      <c r="AC16" s="29"/>
      <c r="AD16" s="29"/>
      <c r="AE16" s="28">
        <f t="shared" si="5"/>
        <v>0</v>
      </c>
      <c r="AF16" s="29"/>
      <c r="AG16" s="29"/>
      <c r="AH16" s="29"/>
      <c r="AI16" s="28"/>
      <c r="AJ16" s="31">
        <f t="shared" ref="AJ16:AR18" si="12">V16-H16</f>
        <v>20</v>
      </c>
      <c r="AK16" s="31">
        <f t="shared" si="12"/>
        <v>297</v>
      </c>
      <c r="AL16" s="31">
        <f t="shared" si="12"/>
        <v>22</v>
      </c>
      <c r="AM16" s="31">
        <f t="shared" si="12"/>
        <v>-5.5</v>
      </c>
      <c r="AN16" s="31">
        <f t="shared" si="12"/>
        <v>24.7</v>
      </c>
      <c r="AO16" s="31">
        <f t="shared" si="12"/>
        <v>1</v>
      </c>
      <c r="AP16" s="31">
        <f t="shared" si="12"/>
        <v>0</v>
      </c>
      <c r="AQ16" s="31">
        <f t="shared" si="12"/>
        <v>0</v>
      </c>
      <c r="AR16" s="31">
        <f t="shared" si="12"/>
        <v>-156</v>
      </c>
      <c r="AS16" s="31">
        <f t="shared" si="9"/>
        <v>-668</v>
      </c>
      <c r="AT16" s="31">
        <f t="shared" ref="AT16:AV18" si="13">AF16-R16</f>
        <v>-574</v>
      </c>
      <c r="AU16" s="31">
        <f t="shared" si="13"/>
        <v>-94</v>
      </c>
      <c r="AV16" s="31">
        <f t="shared" si="13"/>
        <v>0</v>
      </c>
    </row>
    <row r="17" spans="1:48" x14ac:dyDescent="0.25">
      <c r="A17" s="12"/>
      <c r="B17" s="14" t="s">
        <v>180</v>
      </c>
      <c r="C17" s="25">
        <v>44752</v>
      </c>
      <c r="D17" s="28">
        <f t="shared" si="1"/>
        <v>1</v>
      </c>
      <c r="E17" s="29">
        <v>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8">
        <f t="shared" si="4"/>
        <v>0</v>
      </c>
      <c r="R17" s="29"/>
      <c r="S17" s="29"/>
      <c r="T17" s="29"/>
      <c r="U17" s="28"/>
      <c r="V17" s="29"/>
      <c r="W17" s="29"/>
      <c r="X17" s="29"/>
      <c r="Y17" s="29"/>
      <c r="Z17" s="29"/>
      <c r="AA17" s="29"/>
      <c r="AB17" s="29"/>
      <c r="AC17" s="29"/>
      <c r="AD17" s="29"/>
      <c r="AE17" s="28">
        <f t="shared" si="5"/>
        <v>0</v>
      </c>
      <c r="AF17" s="29"/>
      <c r="AG17" s="29"/>
      <c r="AH17" s="29"/>
      <c r="AI17" s="28"/>
      <c r="AJ17" s="31">
        <f t="shared" si="12"/>
        <v>0</v>
      </c>
      <c r="AK17" s="31">
        <f t="shared" si="12"/>
        <v>0</v>
      </c>
      <c r="AL17" s="31">
        <f t="shared" si="12"/>
        <v>0</v>
      </c>
      <c r="AM17" s="31">
        <f t="shared" si="12"/>
        <v>0</v>
      </c>
      <c r="AN17" s="31">
        <f t="shared" si="12"/>
        <v>0</v>
      </c>
      <c r="AO17" s="31">
        <f t="shared" si="12"/>
        <v>0</v>
      </c>
      <c r="AP17" s="31">
        <f t="shared" si="12"/>
        <v>0</v>
      </c>
      <c r="AQ17" s="31">
        <f t="shared" si="12"/>
        <v>0</v>
      </c>
      <c r="AR17" s="31">
        <f t="shared" si="12"/>
        <v>0</v>
      </c>
      <c r="AS17" s="31">
        <f t="shared" si="9"/>
        <v>0</v>
      </c>
      <c r="AT17" s="31">
        <f t="shared" si="13"/>
        <v>0</v>
      </c>
      <c r="AU17" s="31">
        <f t="shared" si="13"/>
        <v>0</v>
      </c>
      <c r="AV17" s="31">
        <f t="shared" si="13"/>
        <v>0</v>
      </c>
    </row>
    <row r="18" spans="1:48" x14ac:dyDescent="0.25">
      <c r="A18" s="12"/>
      <c r="B18" s="14" t="s">
        <v>181</v>
      </c>
      <c r="C18" s="25">
        <v>42583</v>
      </c>
      <c r="D18" s="28">
        <f t="shared" si="1"/>
        <v>1</v>
      </c>
      <c r="E18" s="29">
        <v>1</v>
      </c>
      <c r="F18" s="29"/>
      <c r="G18" s="29"/>
      <c r="H18" s="29">
        <v>53</v>
      </c>
      <c r="I18" s="29">
        <v>2815</v>
      </c>
      <c r="J18" s="29">
        <v>6</v>
      </c>
      <c r="K18" s="29">
        <v>30.2</v>
      </c>
      <c r="L18" s="29">
        <v>3.9</v>
      </c>
      <c r="M18" s="29">
        <v>2.4</v>
      </c>
      <c r="N18" s="29"/>
      <c r="O18" s="29"/>
      <c r="P18" s="29">
        <v>113</v>
      </c>
      <c r="Q18" s="28">
        <f t="shared" si="4"/>
        <v>253</v>
      </c>
      <c r="R18" s="29">
        <v>253</v>
      </c>
      <c r="S18" s="29"/>
      <c r="T18" s="29"/>
      <c r="U18" s="28"/>
      <c r="V18" s="29">
        <v>56</v>
      </c>
      <c r="W18" s="29">
        <v>2906</v>
      </c>
      <c r="X18" s="29">
        <v>6</v>
      </c>
      <c r="Y18" s="29">
        <v>33.5</v>
      </c>
      <c r="Z18" s="29">
        <v>23</v>
      </c>
      <c r="AA18" s="29">
        <v>3.3</v>
      </c>
      <c r="AB18" s="29"/>
      <c r="AC18" s="29"/>
      <c r="AD18" s="29"/>
      <c r="AE18" s="28">
        <f t="shared" si="5"/>
        <v>266</v>
      </c>
      <c r="AF18" s="29">
        <v>266</v>
      </c>
      <c r="AG18" s="29"/>
      <c r="AH18" s="29"/>
      <c r="AI18" s="28"/>
      <c r="AJ18" s="31">
        <f t="shared" si="12"/>
        <v>3</v>
      </c>
      <c r="AK18" s="31">
        <f t="shared" si="12"/>
        <v>91</v>
      </c>
      <c r="AL18" s="31">
        <f t="shared" si="12"/>
        <v>0</v>
      </c>
      <c r="AM18" s="31">
        <f t="shared" si="12"/>
        <v>3.3000000000000007</v>
      </c>
      <c r="AN18" s="31">
        <f t="shared" si="12"/>
        <v>19.100000000000001</v>
      </c>
      <c r="AO18" s="31">
        <f t="shared" si="12"/>
        <v>0.89999999999999991</v>
      </c>
      <c r="AP18" s="31">
        <f t="shared" si="12"/>
        <v>0</v>
      </c>
      <c r="AQ18" s="31">
        <f t="shared" si="12"/>
        <v>0</v>
      </c>
      <c r="AR18" s="31">
        <f t="shared" si="12"/>
        <v>-113</v>
      </c>
      <c r="AS18" s="31">
        <f t="shared" si="9"/>
        <v>13</v>
      </c>
      <c r="AT18" s="31">
        <f t="shared" si="13"/>
        <v>13</v>
      </c>
      <c r="AU18" s="31">
        <f t="shared" si="13"/>
        <v>0</v>
      </c>
      <c r="AV18" s="31">
        <f t="shared" si="13"/>
        <v>0</v>
      </c>
    </row>
    <row r="19" spans="1:48" ht="29.25" x14ac:dyDescent="0.25">
      <c r="A19" s="12">
        <v>3</v>
      </c>
      <c r="B19" s="13" t="s">
        <v>159</v>
      </c>
      <c r="C19" s="24"/>
      <c r="D19" s="28">
        <f t="shared" si="1"/>
        <v>7</v>
      </c>
      <c r="E19" s="28"/>
      <c r="F19" s="28">
        <f t="shared" ref="F19:AV19" si="14">F20+F22+F24+F26+F28+F30+F32</f>
        <v>7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>
        <f t="shared" si="14"/>
        <v>5416</v>
      </c>
      <c r="R19" s="28">
        <f t="shared" si="14"/>
        <v>5416</v>
      </c>
      <c r="S19" s="28"/>
      <c r="T19" s="28"/>
      <c r="U19" s="28"/>
      <c r="V19" s="28">
        <f t="shared" si="14"/>
        <v>0</v>
      </c>
      <c r="W19" s="28">
        <f t="shared" si="14"/>
        <v>0</v>
      </c>
      <c r="X19" s="28"/>
      <c r="Y19" s="28"/>
      <c r="Z19" s="28"/>
      <c r="AA19" s="28"/>
      <c r="AB19" s="28"/>
      <c r="AC19" s="28"/>
      <c r="AD19" s="28"/>
      <c r="AE19" s="28">
        <f t="shared" si="14"/>
        <v>100</v>
      </c>
      <c r="AF19" s="28"/>
      <c r="AG19" s="28"/>
      <c r="AH19" s="28">
        <f t="shared" si="14"/>
        <v>100</v>
      </c>
      <c r="AI19" s="28"/>
      <c r="AJ19" s="28">
        <f t="shared" si="14"/>
        <v>0</v>
      </c>
      <c r="AK19" s="28">
        <f t="shared" si="14"/>
        <v>0</v>
      </c>
      <c r="AL19" s="28">
        <f t="shared" si="14"/>
        <v>0</v>
      </c>
      <c r="AM19" s="28">
        <f t="shared" si="14"/>
        <v>0</v>
      </c>
      <c r="AN19" s="28">
        <f t="shared" si="14"/>
        <v>0</v>
      </c>
      <c r="AO19" s="28">
        <f t="shared" si="14"/>
        <v>0</v>
      </c>
      <c r="AP19" s="28">
        <f t="shared" si="14"/>
        <v>0</v>
      </c>
      <c r="AQ19" s="28">
        <f t="shared" si="14"/>
        <v>0</v>
      </c>
      <c r="AR19" s="28">
        <f t="shared" si="14"/>
        <v>0</v>
      </c>
      <c r="AS19" s="28">
        <f t="shared" si="14"/>
        <v>-5316</v>
      </c>
      <c r="AT19" s="28">
        <f t="shared" si="14"/>
        <v>-5416</v>
      </c>
      <c r="AU19" s="28">
        <f t="shared" si="14"/>
        <v>0</v>
      </c>
      <c r="AV19" s="28">
        <f t="shared" si="14"/>
        <v>100</v>
      </c>
    </row>
    <row r="20" spans="1:48" x14ac:dyDescent="0.25">
      <c r="A20" s="12"/>
      <c r="B20" s="13" t="s">
        <v>61</v>
      </c>
      <c r="C20" s="24"/>
      <c r="D20" s="28">
        <f t="shared" si="1"/>
        <v>1</v>
      </c>
      <c r="E20" s="28"/>
      <c r="F20" s="28">
        <f t="shared" ref="F20:AV20" si="15">F21</f>
        <v>1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>
        <f t="shared" si="15"/>
        <v>0</v>
      </c>
      <c r="W20" s="28">
        <f t="shared" si="15"/>
        <v>0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>
        <f t="shared" si="15"/>
        <v>0</v>
      </c>
      <c r="AK20" s="28">
        <f t="shared" si="15"/>
        <v>0</v>
      </c>
      <c r="AL20" s="28">
        <f t="shared" si="15"/>
        <v>0</v>
      </c>
      <c r="AM20" s="28">
        <f t="shared" si="15"/>
        <v>0</v>
      </c>
      <c r="AN20" s="28">
        <f t="shared" si="15"/>
        <v>0</v>
      </c>
      <c r="AO20" s="28">
        <f t="shared" si="15"/>
        <v>0</v>
      </c>
      <c r="AP20" s="28">
        <f t="shared" si="15"/>
        <v>0</v>
      </c>
      <c r="AQ20" s="28">
        <f t="shared" si="15"/>
        <v>0</v>
      </c>
      <c r="AR20" s="28">
        <f t="shared" si="15"/>
        <v>0</v>
      </c>
      <c r="AS20" s="28">
        <f t="shared" si="15"/>
        <v>0</v>
      </c>
      <c r="AT20" s="28">
        <f t="shared" si="15"/>
        <v>0</v>
      </c>
      <c r="AU20" s="28">
        <f t="shared" si="15"/>
        <v>0</v>
      </c>
      <c r="AV20" s="28">
        <f t="shared" si="15"/>
        <v>0</v>
      </c>
    </row>
    <row r="21" spans="1:48" x14ac:dyDescent="0.25">
      <c r="A21" s="12"/>
      <c r="B21" s="14" t="s">
        <v>157</v>
      </c>
      <c r="C21" s="25">
        <v>44661</v>
      </c>
      <c r="D21" s="28">
        <f t="shared" si="1"/>
        <v>1</v>
      </c>
      <c r="E21" s="29"/>
      <c r="F21" s="29">
        <v>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8"/>
      <c r="R21" s="29"/>
      <c r="S21" s="29"/>
      <c r="T21" s="29"/>
      <c r="U21" s="28"/>
      <c r="V21" s="29"/>
      <c r="W21" s="29"/>
      <c r="X21" s="29"/>
      <c r="Y21" s="29"/>
      <c r="Z21" s="29"/>
      <c r="AA21" s="29"/>
      <c r="AB21" s="29"/>
      <c r="AC21" s="29"/>
      <c r="AD21" s="29"/>
      <c r="AE21" s="28"/>
      <c r="AF21" s="29"/>
      <c r="AG21" s="29"/>
      <c r="AH21" s="29"/>
      <c r="AI21" s="28"/>
      <c r="AJ21" s="31">
        <f t="shared" ref="AJ21:AR21" si="16">V21-H21</f>
        <v>0</v>
      </c>
      <c r="AK21" s="31">
        <f t="shared" si="16"/>
        <v>0</v>
      </c>
      <c r="AL21" s="31">
        <f t="shared" si="16"/>
        <v>0</v>
      </c>
      <c r="AM21" s="31">
        <f t="shared" si="16"/>
        <v>0</v>
      </c>
      <c r="AN21" s="31">
        <f t="shared" si="16"/>
        <v>0</v>
      </c>
      <c r="AO21" s="31">
        <f t="shared" si="16"/>
        <v>0</v>
      </c>
      <c r="AP21" s="31">
        <f t="shared" si="16"/>
        <v>0</v>
      </c>
      <c r="AQ21" s="31">
        <f t="shared" si="16"/>
        <v>0</v>
      </c>
      <c r="AR21" s="31">
        <f t="shared" si="16"/>
        <v>0</v>
      </c>
      <c r="AS21" s="31">
        <f t="shared" si="9"/>
        <v>0</v>
      </c>
      <c r="AT21" s="31">
        <f>AF21-R21</f>
        <v>0</v>
      </c>
      <c r="AU21" s="31">
        <f>AG21-S21</f>
        <v>0</v>
      </c>
      <c r="AV21" s="31">
        <f>AH21-T21</f>
        <v>0</v>
      </c>
    </row>
    <row r="22" spans="1:48" x14ac:dyDescent="0.25">
      <c r="A22" s="12"/>
      <c r="B22" s="13" t="s">
        <v>59</v>
      </c>
      <c r="C22" s="24"/>
      <c r="D22" s="28">
        <f t="shared" si="1"/>
        <v>1</v>
      </c>
      <c r="E22" s="28"/>
      <c r="F22" s="28">
        <f t="shared" ref="F22:AV22" si="17">F23</f>
        <v>1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>
        <f t="shared" si="4"/>
        <v>4943</v>
      </c>
      <c r="R22" s="28">
        <f t="shared" si="17"/>
        <v>4943</v>
      </c>
      <c r="S22" s="28"/>
      <c r="T22" s="28"/>
      <c r="U22" s="28"/>
      <c r="V22" s="28">
        <f t="shared" si="17"/>
        <v>0</v>
      </c>
      <c r="W22" s="28">
        <f t="shared" si="17"/>
        <v>0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>
        <f t="shared" si="17"/>
        <v>0</v>
      </c>
      <c r="AK22" s="28">
        <f t="shared" si="17"/>
        <v>0</v>
      </c>
      <c r="AL22" s="28">
        <f t="shared" si="17"/>
        <v>0</v>
      </c>
      <c r="AM22" s="28">
        <f t="shared" si="17"/>
        <v>0</v>
      </c>
      <c r="AN22" s="28">
        <f t="shared" si="17"/>
        <v>0</v>
      </c>
      <c r="AO22" s="28">
        <f t="shared" si="17"/>
        <v>0</v>
      </c>
      <c r="AP22" s="28">
        <f t="shared" si="17"/>
        <v>0</v>
      </c>
      <c r="AQ22" s="28">
        <f t="shared" si="17"/>
        <v>0</v>
      </c>
      <c r="AR22" s="28">
        <f t="shared" si="17"/>
        <v>0</v>
      </c>
      <c r="AS22" s="28">
        <f t="shared" si="17"/>
        <v>-4943</v>
      </c>
      <c r="AT22" s="28">
        <f t="shared" si="17"/>
        <v>-4943</v>
      </c>
      <c r="AU22" s="28">
        <f t="shared" si="17"/>
        <v>0</v>
      </c>
      <c r="AV22" s="28">
        <f t="shared" si="17"/>
        <v>0</v>
      </c>
    </row>
    <row r="23" spans="1:48" x14ac:dyDescent="0.25">
      <c r="A23" s="12"/>
      <c r="B23" s="14" t="s">
        <v>121</v>
      </c>
      <c r="C23" s="25">
        <v>44602</v>
      </c>
      <c r="D23" s="28">
        <f t="shared" si="1"/>
        <v>1</v>
      </c>
      <c r="E23" s="29"/>
      <c r="F23" s="29">
        <v>1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8">
        <f t="shared" si="4"/>
        <v>4943</v>
      </c>
      <c r="R23" s="29">
        <v>4943</v>
      </c>
      <c r="S23" s="29"/>
      <c r="T23" s="29"/>
      <c r="U23" s="28"/>
      <c r="V23" s="29"/>
      <c r="W23" s="29"/>
      <c r="X23" s="29"/>
      <c r="Y23" s="29"/>
      <c r="Z23" s="29"/>
      <c r="AA23" s="29"/>
      <c r="AB23" s="29"/>
      <c r="AC23" s="29"/>
      <c r="AD23" s="29"/>
      <c r="AE23" s="28"/>
      <c r="AF23" s="29"/>
      <c r="AG23" s="29"/>
      <c r="AH23" s="29"/>
      <c r="AI23" s="28"/>
      <c r="AJ23" s="31">
        <f t="shared" ref="AJ23:AR23" si="18">V23-H23</f>
        <v>0</v>
      </c>
      <c r="AK23" s="31">
        <f t="shared" si="18"/>
        <v>0</v>
      </c>
      <c r="AL23" s="31">
        <f t="shared" si="18"/>
        <v>0</v>
      </c>
      <c r="AM23" s="31">
        <f t="shared" si="18"/>
        <v>0</v>
      </c>
      <c r="AN23" s="31">
        <f t="shared" si="18"/>
        <v>0</v>
      </c>
      <c r="AO23" s="31">
        <f t="shared" si="18"/>
        <v>0</v>
      </c>
      <c r="AP23" s="31">
        <f t="shared" si="18"/>
        <v>0</v>
      </c>
      <c r="AQ23" s="31">
        <f t="shared" si="18"/>
        <v>0</v>
      </c>
      <c r="AR23" s="31">
        <f t="shared" si="18"/>
        <v>0</v>
      </c>
      <c r="AS23" s="31">
        <f t="shared" si="9"/>
        <v>-4943</v>
      </c>
      <c r="AT23" s="31">
        <f>AF23-R23</f>
        <v>-4943</v>
      </c>
      <c r="AU23" s="31">
        <f>AG23-S23</f>
        <v>0</v>
      </c>
      <c r="AV23" s="31">
        <f>AH23-T23</f>
        <v>0</v>
      </c>
    </row>
    <row r="24" spans="1:48" x14ac:dyDescent="0.25">
      <c r="A24" s="12"/>
      <c r="B24" s="13" t="s">
        <v>63</v>
      </c>
      <c r="C24" s="24"/>
      <c r="D24" s="28">
        <f t="shared" si="1"/>
        <v>1</v>
      </c>
      <c r="E24" s="28"/>
      <c r="F24" s="28">
        <f t="shared" ref="F24:AV24" si="19">F25</f>
        <v>1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>
        <f t="shared" si="19"/>
        <v>0</v>
      </c>
      <c r="W24" s="28">
        <f t="shared" si="19"/>
        <v>0</v>
      </c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>
        <f t="shared" si="19"/>
        <v>0</v>
      </c>
      <c r="AK24" s="28">
        <f t="shared" si="19"/>
        <v>0</v>
      </c>
      <c r="AL24" s="28">
        <f t="shared" si="19"/>
        <v>0</v>
      </c>
      <c r="AM24" s="28">
        <f t="shared" si="19"/>
        <v>0</v>
      </c>
      <c r="AN24" s="28">
        <f t="shared" si="19"/>
        <v>0</v>
      </c>
      <c r="AO24" s="28">
        <f t="shared" si="19"/>
        <v>0</v>
      </c>
      <c r="AP24" s="28">
        <f t="shared" si="19"/>
        <v>0</v>
      </c>
      <c r="AQ24" s="28">
        <f t="shared" si="19"/>
        <v>0</v>
      </c>
      <c r="AR24" s="28">
        <f t="shared" si="19"/>
        <v>0</v>
      </c>
      <c r="AS24" s="28">
        <f t="shared" si="19"/>
        <v>0</v>
      </c>
      <c r="AT24" s="28">
        <f t="shared" si="19"/>
        <v>0</v>
      </c>
      <c r="AU24" s="28">
        <f t="shared" si="19"/>
        <v>0</v>
      </c>
      <c r="AV24" s="28">
        <f t="shared" si="19"/>
        <v>0</v>
      </c>
    </row>
    <row r="25" spans="1:48" x14ac:dyDescent="0.25">
      <c r="A25" s="12"/>
      <c r="B25" s="14" t="s">
        <v>142</v>
      </c>
      <c r="C25" s="25">
        <v>44540</v>
      </c>
      <c r="D25" s="28">
        <f t="shared" si="1"/>
        <v>1</v>
      </c>
      <c r="E25" s="29"/>
      <c r="F25" s="29">
        <v>1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8"/>
      <c r="R25" s="29"/>
      <c r="S25" s="29"/>
      <c r="T25" s="29"/>
      <c r="U25" s="28"/>
      <c r="V25" s="29"/>
      <c r="W25" s="29"/>
      <c r="X25" s="29"/>
      <c r="Y25" s="29"/>
      <c r="Z25" s="29"/>
      <c r="AA25" s="29"/>
      <c r="AB25" s="29"/>
      <c r="AC25" s="29"/>
      <c r="AD25" s="29"/>
      <c r="AE25" s="28"/>
      <c r="AF25" s="29"/>
      <c r="AG25" s="29"/>
      <c r="AH25" s="29"/>
      <c r="AI25" s="28"/>
      <c r="AJ25" s="31">
        <f t="shared" ref="AJ25:AR25" si="20">V25-H25</f>
        <v>0</v>
      </c>
      <c r="AK25" s="31">
        <f t="shared" si="20"/>
        <v>0</v>
      </c>
      <c r="AL25" s="31">
        <f t="shared" si="20"/>
        <v>0</v>
      </c>
      <c r="AM25" s="31">
        <f t="shared" si="20"/>
        <v>0</v>
      </c>
      <c r="AN25" s="31">
        <f t="shared" si="20"/>
        <v>0</v>
      </c>
      <c r="AO25" s="31">
        <f t="shared" si="20"/>
        <v>0</v>
      </c>
      <c r="AP25" s="31">
        <f t="shared" si="20"/>
        <v>0</v>
      </c>
      <c r="AQ25" s="31">
        <f t="shared" si="20"/>
        <v>0</v>
      </c>
      <c r="AR25" s="31">
        <f t="shared" si="20"/>
        <v>0</v>
      </c>
      <c r="AS25" s="31">
        <f t="shared" si="9"/>
        <v>0</v>
      </c>
      <c r="AT25" s="31">
        <f>AF25-R25</f>
        <v>0</v>
      </c>
      <c r="AU25" s="31">
        <f>AG25-S25</f>
        <v>0</v>
      </c>
      <c r="AV25" s="31">
        <f>AH25-T25</f>
        <v>0</v>
      </c>
    </row>
    <row r="26" spans="1:48" x14ac:dyDescent="0.25">
      <c r="A26" s="12"/>
      <c r="B26" s="13" t="s">
        <v>64</v>
      </c>
      <c r="C26" s="24"/>
      <c r="D26" s="28">
        <f t="shared" si="1"/>
        <v>1</v>
      </c>
      <c r="E26" s="28"/>
      <c r="F26" s="28">
        <f t="shared" ref="F26:AV26" si="21">F27</f>
        <v>1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>
        <f t="shared" si="21"/>
        <v>0</v>
      </c>
      <c r="W26" s="28">
        <f t="shared" si="21"/>
        <v>0</v>
      </c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>
        <f t="shared" si="21"/>
        <v>0</v>
      </c>
      <c r="AK26" s="28">
        <f t="shared" si="21"/>
        <v>0</v>
      </c>
      <c r="AL26" s="28">
        <f t="shared" si="21"/>
        <v>0</v>
      </c>
      <c r="AM26" s="28">
        <f t="shared" si="21"/>
        <v>0</v>
      </c>
      <c r="AN26" s="28">
        <f t="shared" si="21"/>
        <v>0</v>
      </c>
      <c r="AO26" s="28">
        <f t="shared" si="21"/>
        <v>0</v>
      </c>
      <c r="AP26" s="28">
        <f t="shared" si="21"/>
        <v>0</v>
      </c>
      <c r="AQ26" s="28">
        <f t="shared" si="21"/>
        <v>0</v>
      </c>
      <c r="AR26" s="28">
        <f t="shared" si="21"/>
        <v>0</v>
      </c>
      <c r="AS26" s="28">
        <f t="shared" si="21"/>
        <v>0</v>
      </c>
      <c r="AT26" s="28">
        <f t="shared" si="21"/>
        <v>0</v>
      </c>
      <c r="AU26" s="28">
        <f t="shared" si="21"/>
        <v>0</v>
      </c>
      <c r="AV26" s="28">
        <f t="shared" si="21"/>
        <v>0</v>
      </c>
    </row>
    <row r="27" spans="1:48" x14ac:dyDescent="0.25">
      <c r="A27" s="12"/>
      <c r="B27" s="14" t="s">
        <v>144</v>
      </c>
      <c r="C27" s="25">
        <v>44602</v>
      </c>
      <c r="D27" s="28">
        <f t="shared" si="1"/>
        <v>1</v>
      </c>
      <c r="E27" s="29"/>
      <c r="F27" s="29">
        <v>1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8"/>
      <c r="R27" s="29"/>
      <c r="S27" s="29"/>
      <c r="T27" s="29"/>
      <c r="U27" s="28"/>
      <c r="V27" s="29"/>
      <c r="W27" s="29"/>
      <c r="X27" s="29"/>
      <c r="Y27" s="29"/>
      <c r="Z27" s="29"/>
      <c r="AA27" s="29"/>
      <c r="AB27" s="29"/>
      <c r="AC27" s="29"/>
      <c r="AD27" s="29"/>
      <c r="AE27" s="28"/>
      <c r="AF27" s="29"/>
      <c r="AG27" s="29"/>
      <c r="AH27" s="29"/>
      <c r="AI27" s="28"/>
      <c r="AJ27" s="31">
        <f t="shared" ref="AJ27:AR27" si="22">V27-H27</f>
        <v>0</v>
      </c>
      <c r="AK27" s="31">
        <f t="shared" si="22"/>
        <v>0</v>
      </c>
      <c r="AL27" s="31">
        <f t="shared" si="22"/>
        <v>0</v>
      </c>
      <c r="AM27" s="31">
        <f t="shared" si="22"/>
        <v>0</v>
      </c>
      <c r="AN27" s="31">
        <f t="shared" si="22"/>
        <v>0</v>
      </c>
      <c r="AO27" s="31">
        <f t="shared" si="22"/>
        <v>0</v>
      </c>
      <c r="AP27" s="31">
        <f t="shared" si="22"/>
        <v>0</v>
      </c>
      <c r="AQ27" s="31">
        <f t="shared" si="22"/>
        <v>0</v>
      </c>
      <c r="AR27" s="31">
        <f t="shared" si="22"/>
        <v>0</v>
      </c>
      <c r="AS27" s="31">
        <f t="shared" si="9"/>
        <v>0</v>
      </c>
      <c r="AT27" s="31">
        <f>AF27-R27</f>
        <v>0</v>
      </c>
      <c r="AU27" s="31">
        <f>AG27-S27</f>
        <v>0</v>
      </c>
      <c r="AV27" s="31">
        <f>AH27-T27</f>
        <v>0</v>
      </c>
    </row>
    <row r="28" spans="1:48" x14ac:dyDescent="0.25">
      <c r="A28" s="12"/>
      <c r="B28" s="13" t="s">
        <v>65</v>
      </c>
      <c r="C28" s="24"/>
      <c r="D28" s="28">
        <f t="shared" si="1"/>
        <v>1</v>
      </c>
      <c r="E28" s="28"/>
      <c r="F28" s="28">
        <f t="shared" ref="F28:AV28" si="23">F29</f>
        <v>1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>
        <f t="shared" si="4"/>
        <v>473</v>
      </c>
      <c r="R28" s="28">
        <f t="shared" si="23"/>
        <v>473</v>
      </c>
      <c r="S28" s="28"/>
      <c r="T28" s="28"/>
      <c r="U28" s="28"/>
      <c r="V28" s="28">
        <f t="shared" si="23"/>
        <v>0</v>
      </c>
      <c r="W28" s="28">
        <f t="shared" si="23"/>
        <v>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>
        <f t="shared" si="23"/>
        <v>0</v>
      </c>
      <c r="AK28" s="28">
        <f t="shared" si="23"/>
        <v>0</v>
      </c>
      <c r="AL28" s="28">
        <f t="shared" si="23"/>
        <v>0</v>
      </c>
      <c r="AM28" s="28">
        <f t="shared" si="23"/>
        <v>0</v>
      </c>
      <c r="AN28" s="28">
        <f t="shared" si="23"/>
        <v>0</v>
      </c>
      <c r="AO28" s="28">
        <f t="shared" si="23"/>
        <v>0</v>
      </c>
      <c r="AP28" s="28">
        <f t="shared" si="23"/>
        <v>0</v>
      </c>
      <c r="AQ28" s="28">
        <f t="shared" si="23"/>
        <v>0</v>
      </c>
      <c r="AR28" s="28">
        <f t="shared" si="23"/>
        <v>0</v>
      </c>
      <c r="AS28" s="28">
        <f t="shared" si="23"/>
        <v>-473</v>
      </c>
      <c r="AT28" s="28">
        <f t="shared" si="23"/>
        <v>-473</v>
      </c>
      <c r="AU28" s="28">
        <f t="shared" si="23"/>
        <v>0</v>
      </c>
      <c r="AV28" s="28">
        <f t="shared" si="23"/>
        <v>0</v>
      </c>
    </row>
    <row r="29" spans="1:48" x14ac:dyDescent="0.25">
      <c r="A29" s="12"/>
      <c r="B29" s="14" t="s">
        <v>158</v>
      </c>
      <c r="C29" s="25">
        <v>44722</v>
      </c>
      <c r="D29" s="28">
        <f t="shared" si="1"/>
        <v>1</v>
      </c>
      <c r="E29" s="29"/>
      <c r="F29" s="29">
        <v>1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8">
        <f t="shared" si="4"/>
        <v>473</v>
      </c>
      <c r="R29" s="29">
        <v>473</v>
      </c>
      <c r="S29" s="29"/>
      <c r="T29" s="29"/>
      <c r="U29" s="28"/>
      <c r="V29" s="29"/>
      <c r="W29" s="29"/>
      <c r="X29" s="29"/>
      <c r="Y29" s="29"/>
      <c r="Z29" s="29"/>
      <c r="AA29" s="29"/>
      <c r="AB29" s="29"/>
      <c r="AC29" s="29"/>
      <c r="AD29" s="29"/>
      <c r="AE29" s="28"/>
      <c r="AF29" s="29"/>
      <c r="AG29" s="29"/>
      <c r="AH29" s="29"/>
      <c r="AI29" s="28"/>
      <c r="AJ29" s="31">
        <f t="shared" ref="AJ29:AR29" si="24">V29-H29</f>
        <v>0</v>
      </c>
      <c r="AK29" s="31">
        <f t="shared" si="24"/>
        <v>0</v>
      </c>
      <c r="AL29" s="31">
        <f t="shared" si="24"/>
        <v>0</v>
      </c>
      <c r="AM29" s="31">
        <f t="shared" si="24"/>
        <v>0</v>
      </c>
      <c r="AN29" s="31">
        <f t="shared" si="24"/>
        <v>0</v>
      </c>
      <c r="AO29" s="31">
        <f t="shared" si="24"/>
        <v>0</v>
      </c>
      <c r="AP29" s="31">
        <f t="shared" si="24"/>
        <v>0</v>
      </c>
      <c r="AQ29" s="31">
        <f t="shared" si="24"/>
        <v>0</v>
      </c>
      <c r="AR29" s="31">
        <f t="shared" si="24"/>
        <v>0</v>
      </c>
      <c r="AS29" s="31">
        <f t="shared" si="9"/>
        <v>-473</v>
      </c>
      <c r="AT29" s="31">
        <f>AF29-R29</f>
        <v>-473</v>
      </c>
      <c r="AU29" s="31">
        <f>AG29-S29</f>
        <v>0</v>
      </c>
      <c r="AV29" s="31">
        <f>AH29-T29</f>
        <v>0</v>
      </c>
    </row>
    <row r="30" spans="1:48" x14ac:dyDescent="0.25">
      <c r="A30" s="12"/>
      <c r="B30" s="13" t="s">
        <v>66</v>
      </c>
      <c r="C30" s="24"/>
      <c r="D30" s="28">
        <f t="shared" si="1"/>
        <v>1</v>
      </c>
      <c r="E30" s="28"/>
      <c r="F30" s="28">
        <f t="shared" ref="F30:AV30" si="25">F31</f>
        <v>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>
        <f t="shared" si="25"/>
        <v>0</v>
      </c>
      <c r="W30" s="28">
        <f t="shared" si="25"/>
        <v>0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>
        <f t="shared" si="25"/>
        <v>0</v>
      </c>
      <c r="AK30" s="28">
        <f t="shared" si="25"/>
        <v>0</v>
      </c>
      <c r="AL30" s="28">
        <f t="shared" si="25"/>
        <v>0</v>
      </c>
      <c r="AM30" s="28">
        <f t="shared" si="25"/>
        <v>0</v>
      </c>
      <c r="AN30" s="28">
        <f t="shared" si="25"/>
        <v>0</v>
      </c>
      <c r="AO30" s="28">
        <f t="shared" si="25"/>
        <v>0</v>
      </c>
      <c r="AP30" s="28">
        <f t="shared" si="25"/>
        <v>0</v>
      </c>
      <c r="AQ30" s="28">
        <f t="shared" si="25"/>
        <v>0</v>
      </c>
      <c r="AR30" s="28">
        <f t="shared" si="25"/>
        <v>0</v>
      </c>
      <c r="AS30" s="28">
        <f t="shared" si="25"/>
        <v>0</v>
      </c>
      <c r="AT30" s="28">
        <f t="shared" si="25"/>
        <v>0</v>
      </c>
      <c r="AU30" s="28">
        <f t="shared" si="25"/>
        <v>0</v>
      </c>
      <c r="AV30" s="28">
        <f t="shared" si="25"/>
        <v>0</v>
      </c>
    </row>
    <row r="31" spans="1:48" x14ac:dyDescent="0.25">
      <c r="A31" s="12"/>
      <c r="B31" s="14" t="s">
        <v>164</v>
      </c>
      <c r="C31" s="25">
        <v>44661</v>
      </c>
      <c r="D31" s="28">
        <f t="shared" si="1"/>
        <v>1</v>
      </c>
      <c r="E31" s="29"/>
      <c r="F31" s="29">
        <v>1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8"/>
      <c r="R31" s="29"/>
      <c r="S31" s="29"/>
      <c r="T31" s="29"/>
      <c r="U31" s="28"/>
      <c r="V31" s="29"/>
      <c r="W31" s="29"/>
      <c r="X31" s="29"/>
      <c r="Y31" s="29"/>
      <c r="Z31" s="29"/>
      <c r="AA31" s="29"/>
      <c r="AB31" s="29"/>
      <c r="AC31" s="29"/>
      <c r="AD31" s="29"/>
      <c r="AE31" s="28"/>
      <c r="AF31" s="29"/>
      <c r="AG31" s="29"/>
      <c r="AH31" s="29"/>
      <c r="AI31" s="28"/>
      <c r="AJ31" s="31">
        <f t="shared" ref="AJ31:AR31" si="26">V31-H31</f>
        <v>0</v>
      </c>
      <c r="AK31" s="31">
        <f t="shared" si="26"/>
        <v>0</v>
      </c>
      <c r="AL31" s="31">
        <f t="shared" si="26"/>
        <v>0</v>
      </c>
      <c r="AM31" s="31">
        <f t="shared" si="26"/>
        <v>0</v>
      </c>
      <c r="AN31" s="31">
        <f t="shared" si="26"/>
        <v>0</v>
      </c>
      <c r="AO31" s="31">
        <f t="shared" si="26"/>
        <v>0</v>
      </c>
      <c r="AP31" s="31">
        <f t="shared" si="26"/>
        <v>0</v>
      </c>
      <c r="AQ31" s="31">
        <f t="shared" si="26"/>
        <v>0</v>
      </c>
      <c r="AR31" s="31">
        <f t="shared" si="26"/>
        <v>0</v>
      </c>
      <c r="AS31" s="31">
        <f t="shared" si="9"/>
        <v>0</v>
      </c>
      <c r="AT31" s="31">
        <f>AF31-R31</f>
        <v>0</v>
      </c>
      <c r="AU31" s="31">
        <f>AG31-S31</f>
        <v>0</v>
      </c>
      <c r="AV31" s="31">
        <f>AH31-T31</f>
        <v>0</v>
      </c>
    </row>
    <row r="32" spans="1:48" x14ac:dyDescent="0.25">
      <c r="A32" s="12"/>
      <c r="B32" s="13" t="s">
        <v>67</v>
      </c>
      <c r="C32" s="24"/>
      <c r="D32" s="28">
        <f t="shared" si="1"/>
        <v>1</v>
      </c>
      <c r="E32" s="28"/>
      <c r="F32" s="28">
        <f t="shared" ref="F32:AV32" si="27">F33</f>
        <v>1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>
        <f t="shared" si="27"/>
        <v>0</v>
      </c>
      <c r="W32" s="28">
        <f t="shared" si="27"/>
        <v>0</v>
      </c>
      <c r="X32" s="28"/>
      <c r="Y32" s="28"/>
      <c r="Z32" s="28"/>
      <c r="AA32" s="28"/>
      <c r="AB32" s="28"/>
      <c r="AC32" s="28"/>
      <c r="AD32" s="28"/>
      <c r="AE32" s="28">
        <f t="shared" si="5"/>
        <v>100</v>
      </c>
      <c r="AF32" s="28"/>
      <c r="AG32" s="28"/>
      <c r="AH32" s="28">
        <f t="shared" si="27"/>
        <v>100</v>
      </c>
      <c r="AI32" s="28"/>
      <c r="AJ32" s="28">
        <f t="shared" si="27"/>
        <v>0</v>
      </c>
      <c r="AK32" s="28">
        <f t="shared" si="27"/>
        <v>0</v>
      </c>
      <c r="AL32" s="28">
        <f t="shared" si="27"/>
        <v>0</v>
      </c>
      <c r="AM32" s="28">
        <f t="shared" si="27"/>
        <v>0</v>
      </c>
      <c r="AN32" s="28">
        <f t="shared" si="27"/>
        <v>0</v>
      </c>
      <c r="AO32" s="28">
        <f t="shared" si="27"/>
        <v>0</v>
      </c>
      <c r="AP32" s="28">
        <f t="shared" si="27"/>
        <v>0</v>
      </c>
      <c r="AQ32" s="28">
        <f t="shared" si="27"/>
        <v>0</v>
      </c>
      <c r="AR32" s="28">
        <f t="shared" si="27"/>
        <v>0</v>
      </c>
      <c r="AS32" s="28">
        <f t="shared" si="27"/>
        <v>100</v>
      </c>
      <c r="AT32" s="28">
        <f t="shared" si="27"/>
        <v>0</v>
      </c>
      <c r="AU32" s="28">
        <f t="shared" si="27"/>
        <v>0</v>
      </c>
      <c r="AV32" s="28">
        <f t="shared" si="27"/>
        <v>100</v>
      </c>
    </row>
    <row r="33" spans="1:48" x14ac:dyDescent="0.25">
      <c r="A33" s="12"/>
      <c r="B33" s="14" t="s">
        <v>178</v>
      </c>
      <c r="C33" s="25">
        <v>44540</v>
      </c>
      <c r="D33" s="28">
        <f t="shared" si="1"/>
        <v>1</v>
      </c>
      <c r="E33" s="29"/>
      <c r="F33" s="29">
        <v>1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8"/>
      <c r="R33" s="29"/>
      <c r="S33" s="29"/>
      <c r="T33" s="29"/>
      <c r="U33" s="28"/>
      <c r="V33" s="29"/>
      <c r="W33" s="29"/>
      <c r="X33" s="29"/>
      <c r="Y33" s="29"/>
      <c r="Z33" s="29"/>
      <c r="AA33" s="29"/>
      <c r="AB33" s="29"/>
      <c r="AC33" s="29"/>
      <c r="AD33" s="29"/>
      <c r="AE33" s="28">
        <f t="shared" si="5"/>
        <v>100</v>
      </c>
      <c r="AF33" s="29"/>
      <c r="AG33" s="29"/>
      <c r="AH33" s="29">
        <v>100</v>
      </c>
      <c r="AI33" s="28"/>
      <c r="AJ33" s="31">
        <f t="shared" ref="AJ33:AR33" si="28">V33-H33</f>
        <v>0</v>
      </c>
      <c r="AK33" s="31">
        <f t="shared" si="28"/>
        <v>0</v>
      </c>
      <c r="AL33" s="31">
        <f t="shared" si="28"/>
        <v>0</v>
      </c>
      <c r="AM33" s="31">
        <f t="shared" si="28"/>
        <v>0</v>
      </c>
      <c r="AN33" s="31">
        <f t="shared" si="28"/>
        <v>0</v>
      </c>
      <c r="AO33" s="31">
        <f t="shared" si="28"/>
        <v>0</v>
      </c>
      <c r="AP33" s="31">
        <f t="shared" si="28"/>
        <v>0</v>
      </c>
      <c r="AQ33" s="31">
        <f t="shared" si="28"/>
        <v>0</v>
      </c>
      <c r="AR33" s="31">
        <f t="shared" si="28"/>
        <v>0</v>
      </c>
      <c r="AS33" s="31">
        <f t="shared" si="9"/>
        <v>100</v>
      </c>
      <c r="AT33" s="31">
        <f>AF33-R33</f>
        <v>0</v>
      </c>
      <c r="AU33" s="31">
        <f>AG33-S33</f>
        <v>0</v>
      </c>
      <c r="AV33" s="31">
        <f>AH33-T33</f>
        <v>100</v>
      </c>
    </row>
    <row r="34" spans="1:48" ht="29.25" x14ac:dyDescent="0.25">
      <c r="A34" s="12">
        <v>4</v>
      </c>
      <c r="B34" s="13" t="s">
        <v>183</v>
      </c>
      <c r="C34" s="24"/>
      <c r="D34" s="28">
        <f t="shared" si="1"/>
        <v>69</v>
      </c>
      <c r="E34" s="28"/>
      <c r="F34" s="28"/>
      <c r="G34" s="28">
        <f>G35+G45+G55+G59+G72+G77+G86+G96+G104</f>
        <v>69</v>
      </c>
      <c r="H34" s="28">
        <f t="shared" ref="H34:AV34" si="29">H35+H45+H55+H59+H72+H77+H86+H96+H104</f>
        <v>2909</v>
      </c>
      <c r="I34" s="28">
        <f t="shared" si="29"/>
        <v>32989</v>
      </c>
      <c r="J34" s="28">
        <f t="shared" si="29"/>
        <v>2702</v>
      </c>
      <c r="K34" s="28">
        <f t="shared" si="29"/>
        <v>390.5</v>
      </c>
      <c r="L34" s="28">
        <f t="shared" si="29"/>
        <v>943.69999999999993</v>
      </c>
      <c r="M34" s="28">
        <f t="shared" si="29"/>
        <v>28.6</v>
      </c>
      <c r="N34" s="28">
        <f t="shared" si="29"/>
        <v>387.3</v>
      </c>
      <c r="O34" s="28">
        <f t="shared" si="29"/>
        <v>9.6</v>
      </c>
      <c r="P34" s="28">
        <f t="shared" si="29"/>
        <v>1119.5</v>
      </c>
      <c r="Q34" s="28">
        <f t="shared" si="29"/>
        <v>7363</v>
      </c>
      <c r="R34" s="28">
        <f t="shared" si="29"/>
        <v>5953</v>
      </c>
      <c r="S34" s="28">
        <f t="shared" si="29"/>
        <v>1410</v>
      </c>
      <c r="T34" s="28">
        <f t="shared" si="29"/>
        <v>0</v>
      </c>
      <c r="U34" s="28">
        <f t="shared" si="29"/>
        <v>1170</v>
      </c>
      <c r="V34" s="28">
        <f t="shared" si="29"/>
        <v>1946</v>
      </c>
      <c r="W34" s="28">
        <f t="shared" si="29"/>
        <v>25328</v>
      </c>
      <c r="X34" s="28">
        <f t="shared" si="29"/>
        <v>1550</v>
      </c>
      <c r="Y34" s="28">
        <f t="shared" si="29"/>
        <v>701.3</v>
      </c>
      <c r="Z34" s="28">
        <f t="shared" si="29"/>
        <v>1102.2</v>
      </c>
      <c r="AA34" s="28">
        <f t="shared" si="29"/>
        <v>37.200000000000003</v>
      </c>
      <c r="AB34" s="28">
        <f t="shared" si="29"/>
        <v>320.59999999999997</v>
      </c>
      <c r="AC34" s="28">
        <f t="shared" si="29"/>
        <v>0</v>
      </c>
      <c r="AD34" s="28">
        <f t="shared" si="29"/>
        <v>3195.4000000000005</v>
      </c>
      <c r="AE34" s="28">
        <f t="shared" si="29"/>
        <v>1224</v>
      </c>
      <c r="AF34" s="28">
        <f t="shared" si="29"/>
        <v>1003</v>
      </c>
      <c r="AG34" s="28">
        <f t="shared" si="29"/>
        <v>221</v>
      </c>
      <c r="AH34" s="28">
        <f t="shared" si="29"/>
        <v>0</v>
      </c>
      <c r="AI34" s="28">
        <f t="shared" si="29"/>
        <v>2700</v>
      </c>
      <c r="AJ34" s="28">
        <f t="shared" si="29"/>
        <v>-963</v>
      </c>
      <c r="AK34" s="28">
        <f t="shared" si="29"/>
        <v>-7661</v>
      </c>
      <c r="AL34" s="28">
        <f t="shared" si="29"/>
        <v>-1152</v>
      </c>
      <c r="AM34" s="28">
        <f t="shared" si="29"/>
        <v>310.8</v>
      </c>
      <c r="AN34" s="28">
        <f t="shared" si="29"/>
        <v>158.5</v>
      </c>
      <c r="AO34" s="28">
        <f t="shared" si="29"/>
        <v>8.6</v>
      </c>
      <c r="AP34" s="28">
        <f t="shared" si="29"/>
        <v>-66.699999999999989</v>
      </c>
      <c r="AQ34" s="28">
        <f t="shared" si="29"/>
        <v>-9.6</v>
      </c>
      <c r="AR34" s="28">
        <f t="shared" si="29"/>
        <v>2075.9</v>
      </c>
      <c r="AS34" s="28">
        <f t="shared" si="29"/>
        <v>-6139</v>
      </c>
      <c r="AT34" s="28">
        <f t="shared" si="29"/>
        <v>-4950</v>
      </c>
      <c r="AU34" s="28">
        <f t="shared" si="29"/>
        <v>-1189</v>
      </c>
      <c r="AV34" s="28">
        <f t="shared" si="29"/>
        <v>0</v>
      </c>
    </row>
    <row r="35" spans="1:48" x14ac:dyDescent="0.25">
      <c r="A35" s="12"/>
      <c r="B35" s="13" t="s">
        <v>60</v>
      </c>
      <c r="C35" s="24"/>
      <c r="D35" s="28">
        <f t="shared" si="1"/>
        <v>9</v>
      </c>
      <c r="E35" s="28"/>
      <c r="F35" s="28"/>
      <c r="G35" s="28">
        <f t="shared" ref="G35:AV35" si="30">SUM(G36:G44)</f>
        <v>9</v>
      </c>
      <c r="H35" s="28">
        <f t="shared" si="30"/>
        <v>380</v>
      </c>
      <c r="I35" s="28">
        <f t="shared" si="30"/>
        <v>3220</v>
      </c>
      <c r="J35" s="28">
        <f t="shared" si="30"/>
        <v>204</v>
      </c>
      <c r="K35" s="28">
        <f t="shared" si="30"/>
        <v>34.299999999999997</v>
      </c>
      <c r="L35" s="28">
        <f t="shared" si="30"/>
        <v>81.400000000000006</v>
      </c>
      <c r="M35" s="28">
        <f t="shared" si="30"/>
        <v>4.4000000000000004</v>
      </c>
      <c r="N35" s="28">
        <f t="shared" si="30"/>
        <v>0</v>
      </c>
      <c r="O35" s="28">
        <f t="shared" si="30"/>
        <v>0</v>
      </c>
      <c r="P35" s="28">
        <f t="shared" si="30"/>
        <v>180</v>
      </c>
      <c r="Q35" s="28">
        <f t="shared" si="30"/>
        <v>480</v>
      </c>
      <c r="R35" s="28">
        <f t="shared" si="30"/>
        <v>265</v>
      </c>
      <c r="S35" s="28">
        <f t="shared" si="30"/>
        <v>215</v>
      </c>
      <c r="T35" s="28">
        <f t="shared" si="30"/>
        <v>0</v>
      </c>
      <c r="U35" s="28"/>
      <c r="V35" s="28">
        <f t="shared" si="30"/>
        <v>480</v>
      </c>
      <c r="W35" s="28">
        <f t="shared" si="30"/>
        <v>3146</v>
      </c>
      <c r="X35" s="28">
        <f t="shared" si="30"/>
        <v>244</v>
      </c>
      <c r="Y35" s="28">
        <f t="shared" si="30"/>
        <v>98.4</v>
      </c>
      <c r="Z35" s="28">
        <f t="shared" si="30"/>
        <v>87.2</v>
      </c>
      <c r="AA35" s="28">
        <f t="shared" si="30"/>
        <v>4.3</v>
      </c>
      <c r="AB35" s="28"/>
      <c r="AC35" s="28"/>
      <c r="AD35" s="28">
        <f t="shared" si="30"/>
        <v>516.29999999999995</v>
      </c>
      <c r="AE35" s="28">
        <f t="shared" si="30"/>
        <v>135</v>
      </c>
      <c r="AF35" s="28">
        <f t="shared" si="30"/>
        <v>32</v>
      </c>
      <c r="AG35" s="28">
        <f t="shared" si="30"/>
        <v>103</v>
      </c>
      <c r="AH35" s="28">
        <f t="shared" si="30"/>
        <v>0</v>
      </c>
      <c r="AI35" s="28"/>
      <c r="AJ35" s="28">
        <f t="shared" si="30"/>
        <v>100</v>
      </c>
      <c r="AK35" s="28">
        <f t="shared" si="30"/>
        <v>-74</v>
      </c>
      <c r="AL35" s="28">
        <f t="shared" si="30"/>
        <v>40</v>
      </c>
      <c r="AM35" s="28">
        <f t="shared" si="30"/>
        <v>64.099999999999994</v>
      </c>
      <c r="AN35" s="28">
        <f t="shared" si="30"/>
        <v>5.8000000000000007</v>
      </c>
      <c r="AO35" s="28">
        <f t="shared" si="30"/>
        <v>-0.1000000000000002</v>
      </c>
      <c r="AP35" s="28">
        <f t="shared" si="30"/>
        <v>0</v>
      </c>
      <c r="AQ35" s="28">
        <f t="shared" si="30"/>
        <v>0</v>
      </c>
      <c r="AR35" s="28">
        <f t="shared" si="30"/>
        <v>336.3</v>
      </c>
      <c r="AS35" s="28">
        <f t="shared" si="30"/>
        <v>-345</v>
      </c>
      <c r="AT35" s="28">
        <f t="shared" si="30"/>
        <v>-233</v>
      </c>
      <c r="AU35" s="28">
        <f t="shared" si="30"/>
        <v>-112</v>
      </c>
      <c r="AV35" s="28">
        <f t="shared" si="30"/>
        <v>0</v>
      </c>
    </row>
    <row r="36" spans="1:48" x14ac:dyDescent="0.25">
      <c r="A36" s="12"/>
      <c r="B36" s="14" t="s">
        <v>122</v>
      </c>
      <c r="C36" s="25">
        <v>44479</v>
      </c>
      <c r="D36" s="28">
        <f t="shared" si="1"/>
        <v>1</v>
      </c>
      <c r="E36" s="29"/>
      <c r="F36" s="29"/>
      <c r="G36" s="29">
        <v>1</v>
      </c>
      <c r="H36" s="29">
        <v>3</v>
      </c>
      <c r="I36" s="29">
        <v>583</v>
      </c>
      <c r="J36" s="29"/>
      <c r="K36" s="29">
        <v>2.2000000000000002</v>
      </c>
      <c r="L36" s="29"/>
      <c r="M36" s="29">
        <v>0.6</v>
      </c>
      <c r="N36" s="29"/>
      <c r="O36" s="29"/>
      <c r="P36" s="29">
        <v>10.7</v>
      </c>
      <c r="Q36" s="28">
        <f t="shared" si="4"/>
        <v>137</v>
      </c>
      <c r="R36" s="29">
        <v>38</v>
      </c>
      <c r="S36" s="29">
        <v>99</v>
      </c>
      <c r="T36" s="29"/>
      <c r="U36" s="28"/>
      <c r="V36" s="29">
        <v>4</v>
      </c>
      <c r="W36" s="29">
        <v>552</v>
      </c>
      <c r="X36" s="29"/>
      <c r="Y36" s="29">
        <v>4.4000000000000004</v>
      </c>
      <c r="Z36" s="29">
        <v>1.1000000000000001</v>
      </c>
      <c r="AA36" s="29">
        <v>0.6</v>
      </c>
      <c r="AB36" s="29"/>
      <c r="AC36" s="29"/>
      <c r="AD36" s="29">
        <v>65.8</v>
      </c>
      <c r="AE36" s="28"/>
      <c r="AF36" s="29"/>
      <c r="AG36" s="29"/>
      <c r="AH36" s="29"/>
      <c r="AI36" s="28"/>
      <c r="AJ36" s="31">
        <f t="shared" ref="AJ36:AJ44" si="31">V36-H36</f>
        <v>1</v>
      </c>
      <c r="AK36" s="31">
        <f t="shared" ref="AK36:AK44" si="32">W36-I36</f>
        <v>-31</v>
      </c>
      <c r="AL36" s="31">
        <f t="shared" ref="AL36:AL44" si="33">X36-J36</f>
        <v>0</v>
      </c>
      <c r="AM36" s="31">
        <f t="shared" ref="AM36:AM44" si="34">Y36-K36</f>
        <v>2.2000000000000002</v>
      </c>
      <c r="AN36" s="31">
        <f t="shared" ref="AN36:AN44" si="35">Z36-L36</f>
        <v>1.1000000000000001</v>
      </c>
      <c r="AO36" s="31">
        <f t="shared" ref="AO36:AO44" si="36">AA36-M36</f>
        <v>0</v>
      </c>
      <c r="AP36" s="31">
        <f t="shared" ref="AP36:AP44" si="37">AB36-N36</f>
        <v>0</v>
      </c>
      <c r="AQ36" s="31">
        <f t="shared" ref="AQ36:AQ44" si="38">AC36-O36</f>
        <v>0</v>
      </c>
      <c r="AR36" s="31">
        <f t="shared" ref="AR36:AR44" si="39">AD36-P36</f>
        <v>55.099999999999994</v>
      </c>
      <c r="AS36" s="31">
        <f t="shared" si="9"/>
        <v>-137</v>
      </c>
      <c r="AT36" s="31">
        <f t="shared" ref="AT36:AT44" si="40">AF36-R36</f>
        <v>-38</v>
      </c>
      <c r="AU36" s="31">
        <f t="shared" ref="AU36:AU44" si="41">AG36-S36</f>
        <v>-99</v>
      </c>
      <c r="AV36" s="31">
        <f t="shared" ref="AV36:AV44" si="42">AH36-T36</f>
        <v>0</v>
      </c>
    </row>
    <row r="37" spans="1:48" x14ac:dyDescent="0.25">
      <c r="A37" s="12"/>
      <c r="B37" s="14" t="s">
        <v>203</v>
      </c>
      <c r="C37" s="25">
        <v>41939</v>
      </c>
      <c r="D37" s="28">
        <f t="shared" si="1"/>
        <v>1</v>
      </c>
      <c r="E37" s="29"/>
      <c r="F37" s="29"/>
      <c r="G37" s="29">
        <v>1</v>
      </c>
      <c r="H37" s="29">
        <v>108</v>
      </c>
      <c r="I37" s="29">
        <v>374</v>
      </c>
      <c r="J37" s="29">
        <v>37</v>
      </c>
      <c r="K37" s="29">
        <v>11.6</v>
      </c>
      <c r="L37" s="29">
        <v>23</v>
      </c>
      <c r="M37" s="29">
        <v>0.4</v>
      </c>
      <c r="N37" s="29"/>
      <c r="O37" s="29"/>
      <c r="P37" s="29">
        <v>23</v>
      </c>
      <c r="Q37" s="28">
        <f t="shared" si="4"/>
        <v>262</v>
      </c>
      <c r="R37" s="29">
        <v>146</v>
      </c>
      <c r="S37" s="29">
        <v>116</v>
      </c>
      <c r="T37" s="29"/>
      <c r="U37" s="28"/>
      <c r="V37" s="29">
        <v>193</v>
      </c>
      <c r="W37" s="29">
        <v>509</v>
      </c>
      <c r="X37" s="29">
        <v>60</v>
      </c>
      <c r="Y37" s="29">
        <v>10.7</v>
      </c>
      <c r="Z37" s="29"/>
      <c r="AA37" s="29">
        <v>0.4</v>
      </c>
      <c r="AB37" s="29"/>
      <c r="AC37" s="29"/>
      <c r="AD37" s="29">
        <v>36.5</v>
      </c>
      <c r="AE37" s="28">
        <f t="shared" si="5"/>
        <v>135</v>
      </c>
      <c r="AF37" s="29">
        <v>32</v>
      </c>
      <c r="AG37" s="29">
        <v>103</v>
      </c>
      <c r="AH37" s="29"/>
      <c r="AI37" s="28"/>
      <c r="AJ37" s="31">
        <f t="shared" si="31"/>
        <v>85</v>
      </c>
      <c r="AK37" s="31">
        <f t="shared" si="32"/>
        <v>135</v>
      </c>
      <c r="AL37" s="31">
        <f t="shared" si="33"/>
        <v>23</v>
      </c>
      <c r="AM37" s="31">
        <f t="shared" si="34"/>
        <v>-0.90000000000000036</v>
      </c>
      <c r="AN37" s="31">
        <f t="shared" si="35"/>
        <v>-23</v>
      </c>
      <c r="AO37" s="31">
        <f t="shared" si="36"/>
        <v>0</v>
      </c>
      <c r="AP37" s="31">
        <f t="shared" si="37"/>
        <v>0</v>
      </c>
      <c r="AQ37" s="31">
        <f t="shared" si="38"/>
        <v>0</v>
      </c>
      <c r="AR37" s="31">
        <f t="shared" si="39"/>
        <v>13.5</v>
      </c>
      <c r="AS37" s="31">
        <f>AE37-Q37</f>
        <v>-127</v>
      </c>
      <c r="AT37" s="31">
        <f t="shared" si="40"/>
        <v>-114</v>
      </c>
      <c r="AU37" s="31">
        <f t="shared" si="41"/>
        <v>-13</v>
      </c>
      <c r="AV37" s="31">
        <f t="shared" si="42"/>
        <v>0</v>
      </c>
    </row>
    <row r="38" spans="1:48" x14ac:dyDescent="0.25">
      <c r="A38" s="12"/>
      <c r="B38" s="14" t="s">
        <v>123</v>
      </c>
      <c r="C38" s="25">
        <v>42804</v>
      </c>
      <c r="D38" s="28">
        <f t="shared" si="1"/>
        <v>1</v>
      </c>
      <c r="E38" s="29"/>
      <c r="F38" s="29"/>
      <c r="G38" s="29">
        <v>1</v>
      </c>
      <c r="H38" s="29">
        <v>13</v>
      </c>
      <c r="I38" s="29"/>
      <c r="J38" s="29"/>
      <c r="K38" s="29">
        <v>1</v>
      </c>
      <c r="L38" s="29">
        <v>4.5999999999999996</v>
      </c>
      <c r="M38" s="29"/>
      <c r="N38" s="29"/>
      <c r="O38" s="29"/>
      <c r="P38" s="29">
        <v>16.5</v>
      </c>
      <c r="Q38" s="28">
        <f t="shared" si="4"/>
        <v>0</v>
      </c>
      <c r="R38" s="29"/>
      <c r="S38" s="29"/>
      <c r="T38" s="29"/>
      <c r="U38" s="28"/>
      <c r="V38" s="29">
        <v>13</v>
      </c>
      <c r="W38" s="29"/>
      <c r="X38" s="29"/>
      <c r="Y38" s="29">
        <v>1</v>
      </c>
      <c r="Z38" s="29">
        <v>4.5999999999999996</v>
      </c>
      <c r="AA38" s="29"/>
      <c r="AB38" s="29"/>
      <c r="AC38" s="29"/>
      <c r="AD38" s="29">
        <v>75.400000000000006</v>
      </c>
      <c r="AE38" s="28"/>
      <c r="AF38" s="29"/>
      <c r="AG38" s="29"/>
      <c r="AH38" s="29"/>
      <c r="AI38" s="28"/>
      <c r="AJ38" s="31">
        <f t="shared" si="31"/>
        <v>0</v>
      </c>
      <c r="AK38" s="31">
        <f t="shared" si="32"/>
        <v>0</v>
      </c>
      <c r="AL38" s="31">
        <f t="shared" si="33"/>
        <v>0</v>
      </c>
      <c r="AM38" s="31">
        <f t="shared" si="34"/>
        <v>0</v>
      </c>
      <c r="AN38" s="31">
        <f t="shared" si="35"/>
        <v>0</v>
      </c>
      <c r="AO38" s="31">
        <f t="shared" si="36"/>
        <v>0</v>
      </c>
      <c r="AP38" s="31">
        <f t="shared" si="37"/>
        <v>0</v>
      </c>
      <c r="AQ38" s="31">
        <f t="shared" si="38"/>
        <v>0</v>
      </c>
      <c r="AR38" s="31">
        <f t="shared" si="39"/>
        <v>58.900000000000006</v>
      </c>
      <c r="AS38" s="31">
        <f t="shared" si="9"/>
        <v>0</v>
      </c>
      <c r="AT38" s="31">
        <f t="shared" si="40"/>
        <v>0</v>
      </c>
      <c r="AU38" s="31">
        <f t="shared" si="41"/>
        <v>0</v>
      </c>
      <c r="AV38" s="31">
        <f t="shared" si="42"/>
        <v>0</v>
      </c>
    </row>
    <row r="39" spans="1:48" x14ac:dyDescent="0.25">
      <c r="A39" s="12"/>
      <c r="B39" s="14" t="s">
        <v>124</v>
      </c>
      <c r="C39" s="25">
        <v>42583</v>
      </c>
      <c r="D39" s="28">
        <f t="shared" si="1"/>
        <v>1</v>
      </c>
      <c r="E39" s="29"/>
      <c r="F39" s="29"/>
      <c r="G39" s="29">
        <v>1</v>
      </c>
      <c r="H39" s="29">
        <v>27</v>
      </c>
      <c r="I39" s="29">
        <v>402</v>
      </c>
      <c r="J39" s="29">
        <v>83</v>
      </c>
      <c r="K39" s="29">
        <v>5</v>
      </c>
      <c r="L39" s="29">
        <v>11.3</v>
      </c>
      <c r="M39" s="29">
        <v>0.4</v>
      </c>
      <c r="N39" s="29"/>
      <c r="O39" s="29"/>
      <c r="P39" s="29">
        <v>19</v>
      </c>
      <c r="Q39" s="28">
        <f t="shared" si="4"/>
        <v>44</v>
      </c>
      <c r="R39" s="29">
        <v>44</v>
      </c>
      <c r="S39" s="29"/>
      <c r="T39" s="29"/>
      <c r="U39" s="28"/>
      <c r="V39" s="29">
        <v>28</v>
      </c>
      <c r="W39" s="29">
        <v>414</v>
      </c>
      <c r="X39" s="29">
        <v>87</v>
      </c>
      <c r="Y39" s="29">
        <v>13.4</v>
      </c>
      <c r="Z39" s="29">
        <v>10.3</v>
      </c>
      <c r="AA39" s="29">
        <v>0.4</v>
      </c>
      <c r="AB39" s="29"/>
      <c r="AC39" s="29"/>
      <c r="AD39" s="29">
        <v>63.5</v>
      </c>
      <c r="AE39" s="28"/>
      <c r="AF39" s="29"/>
      <c r="AG39" s="29"/>
      <c r="AH39" s="29"/>
      <c r="AI39" s="28"/>
      <c r="AJ39" s="31">
        <f t="shared" si="31"/>
        <v>1</v>
      </c>
      <c r="AK39" s="31">
        <f t="shared" si="32"/>
        <v>12</v>
      </c>
      <c r="AL39" s="31">
        <f t="shared" si="33"/>
        <v>4</v>
      </c>
      <c r="AM39" s="31">
        <f t="shared" si="34"/>
        <v>8.4</v>
      </c>
      <c r="AN39" s="31">
        <f t="shared" si="35"/>
        <v>-1</v>
      </c>
      <c r="AO39" s="31">
        <f t="shared" si="36"/>
        <v>0</v>
      </c>
      <c r="AP39" s="31">
        <f t="shared" si="37"/>
        <v>0</v>
      </c>
      <c r="AQ39" s="31">
        <f t="shared" si="38"/>
        <v>0</v>
      </c>
      <c r="AR39" s="31">
        <f t="shared" si="39"/>
        <v>44.5</v>
      </c>
      <c r="AS39" s="31">
        <f t="shared" si="9"/>
        <v>-44</v>
      </c>
      <c r="AT39" s="31">
        <f t="shared" si="40"/>
        <v>-44</v>
      </c>
      <c r="AU39" s="31">
        <f t="shared" si="41"/>
        <v>0</v>
      </c>
      <c r="AV39" s="31">
        <f t="shared" si="42"/>
        <v>0</v>
      </c>
    </row>
    <row r="40" spans="1:48" x14ac:dyDescent="0.25">
      <c r="A40" s="12"/>
      <c r="B40" s="14" t="s">
        <v>204</v>
      </c>
      <c r="C40" s="25">
        <v>43097</v>
      </c>
      <c r="D40" s="28">
        <f t="shared" si="1"/>
        <v>1</v>
      </c>
      <c r="E40" s="29"/>
      <c r="F40" s="29"/>
      <c r="G40" s="29">
        <v>1</v>
      </c>
      <c r="H40" s="29">
        <v>46</v>
      </c>
      <c r="I40" s="29">
        <v>411</v>
      </c>
      <c r="J40" s="29">
        <v>53</v>
      </c>
      <c r="K40" s="29">
        <v>2.7</v>
      </c>
      <c r="L40" s="29">
        <v>6</v>
      </c>
      <c r="M40" s="29">
        <v>0.4</v>
      </c>
      <c r="N40" s="29"/>
      <c r="O40" s="29"/>
      <c r="P40" s="29">
        <v>14</v>
      </c>
      <c r="Q40" s="28">
        <f t="shared" si="4"/>
        <v>37</v>
      </c>
      <c r="R40" s="29">
        <v>37</v>
      </c>
      <c r="S40" s="29"/>
      <c r="T40" s="29"/>
      <c r="U40" s="28"/>
      <c r="V40" s="29">
        <v>47</v>
      </c>
      <c r="W40" s="29">
        <v>425</v>
      </c>
      <c r="X40" s="29">
        <v>57</v>
      </c>
      <c r="Y40" s="29">
        <v>13</v>
      </c>
      <c r="Z40" s="29">
        <v>18.399999999999999</v>
      </c>
      <c r="AA40" s="29">
        <v>0.5</v>
      </c>
      <c r="AB40" s="29"/>
      <c r="AC40" s="29"/>
      <c r="AD40" s="29">
        <v>120.3</v>
      </c>
      <c r="AE40" s="28"/>
      <c r="AF40" s="29"/>
      <c r="AG40" s="29"/>
      <c r="AH40" s="29"/>
      <c r="AI40" s="28"/>
      <c r="AJ40" s="31">
        <f t="shared" si="31"/>
        <v>1</v>
      </c>
      <c r="AK40" s="31">
        <f t="shared" si="32"/>
        <v>14</v>
      </c>
      <c r="AL40" s="31">
        <f t="shared" si="33"/>
        <v>4</v>
      </c>
      <c r="AM40" s="31">
        <f t="shared" si="34"/>
        <v>10.3</v>
      </c>
      <c r="AN40" s="31">
        <f t="shared" si="35"/>
        <v>12.399999999999999</v>
      </c>
      <c r="AO40" s="31">
        <f t="shared" si="36"/>
        <v>9.9999999999999978E-2</v>
      </c>
      <c r="AP40" s="31">
        <f t="shared" si="37"/>
        <v>0</v>
      </c>
      <c r="AQ40" s="31">
        <f t="shared" si="38"/>
        <v>0</v>
      </c>
      <c r="AR40" s="31">
        <f t="shared" si="39"/>
        <v>106.3</v>
      </c>
      <c r="AS40" s="31">
        <f>AE40-Q40</f>
        <v>-37</v>
      </c>
      <c r="AT40" s="31">
        <f t="shared" si="40"/>
        <v>-37</v>
      </c>
      <c r="AU40" s="31">
        <f t="shared" si="41"/>
        <v>0</v>
      </c>
      <c r="AV40" s="31">
        <f t="shared" si="42"/>
        <v>0</v>
      </c>
    </row>
    <row r="41" spans="1:48" x14ac:dyDescent="0.25">
      <c r="A41" s="12"/>
      <c r="B41" s="14" t="s">
        <v>205</v>
      </c>
      <c r="C41" s="25">
        <v>44228</v>
      </c>
      <c r="D41" s="28">
        <f t="shared" si="1"/>
        <v>1</v>
      </c>
      <c r="E41" s="29"/>
      <c r="F41" s="29"/>
      <c r="G41" s="29">
        <v>1</v>
      </c>
      <c r="H41" s="29">
        <v>20</v>
      </c>
      <c r="I41" s="29"/>
      <c r="J41" s="29"/>
      <c r="K41" s="29"/>
      <c r="L41" s="29"/>
      <c r="M41" s="29"/>
      <c r="N41" s="29"/>
      <c r="O41" s="29"/>
      <c r="P41" s="29">
        <v>16</v>
      </c>
      <c r="Q41" s="28">
        <f t="shared" si="4"/>
        <v>0</v>
      </c>
      <c r="R41" s="29"/>
      <c r="S41" s="29"/>
      <c r="T41" s="29"/>
      <c r="U41" s="28"/>
      <c r="V41" s="29">
        <v>36</v>
      </c>
      <c r="W41" s="29"/>
      <c r="X41" s="29"/>
      <c r="Y41" s="29"/>
      <c r="Z41" s="29"/>
      <c r="AA41" s="29"/>
      <c r="AB41" s="29"/>
      <c r="AC41" s="29"/>
      <c r="AD41" s="29"/>
      <c r="AE41" s="28"/>
      <c r="AF41" s="29"/>
      <c r="AG41" s="29"/>
      <c r="AH41" s="29"/>
      <c r="AI41" s="28"/>
      <c r="AJ41" s="31">
        <f t="shared" si="31"/>
        <v>16</v>
      </c>
      <c r="AK41" s="31">
        <f t="shared" si="32"/>
        <v>0</v>
      </c>
      <c r="AL41" s="31">
        <f t="shared" si="33"/>
        <v>0</v>
      </c>
      <c r="AM41" s="31">
        <f t="shared" si="34"/>
        <v>0</v>
      </c>
      <c r="AN41" s="31">
        <f t="shared" si="35"/>
        <v>0</v>
      </c>
      <c r="AO41" s="31">
        <f t="shared" si="36"/>
        <v>0</v>
      </c>
      <c r="AP41" s="31">
        <f t="shared" si="37"/>
        <v>0</v>
      </c>
      <c r="AQ41" s="31">
        <f t="shared" si="38"/>
        <v>0</v>
      </c>
      <c r="AR41" s="31">
        <f t="shared" si="39"/>
        <v>-16</v>
      </c>
      <c r="AS41" s="31">
        <f>AE41-Q41</f>
        <v>0</v>
      </c>
      <c r="AT41" s="31">
        <f t="shared" si="40"/>
        <v>0</v>
      </c>
      <c r="AU41" s="31">
        <f t="shared" si="41"/>
        <v>0</v>
      </c>
      <c r="AV41" s="31">
        <f t="shared" si="42"/>
        <v>0</v>
      </c>
    </row>
    <row r="42" spans="1:48" x14ac:dyDescent="0.25">
      <c r="A42" s="12"/>
      <c r="B42" s="14" t="s">
        <v>206</v>
      </c>
      <c r="C42" s="25">
        <v>44133</v>
      </c>
      <c r="D42" s="28">
        <f t="shared" si="1"/>
        <v>1</v>
      </c>
      <c r="E42" s="29"/>
      <c r="F42" s="29"/>
      <c r="G42" s="29">
        <v>1</v>
      </c>
      <c r="H42" s="29">
        <v>138</v>
      </c>
      <c r="I42" s="29">
        <v>1450</v>
      </c>
      <c r="J42" s="29">
        <v>31</v>
      </c>
      <c r="K42" s="29">
        <v>11.8</v>
      </c>
      <c r="L42" s="29">
        <v>33</v>
      </c>
      <c r="M42" s="29">
        <v>2.6</v>
      </c>
      <c r="N42" s="29"/>
      <c r="O42" s="29"/>
      <c r="P42" s="29">
        <v>65</v>
      </c>
      <c r="Q42" s="28">
        <f t="shared" si="4"/>
        <v>0</v>
      </c>
      <c r="R42" s="29"/>
      <c r="S42" s="29"/>
      <c r="T42" s="29"/>
      <c r="U42" s="28"/>
      <c r="V42" s="29">
        <v>131</v>
      </c>
      <c r="W42" s="29">
        <v>1246</v>
      </c>
      <c r="X42" s="29">
        <v>40</v>
      </c>
      <c r="Y42" s="29">
        <v>27.9</v>
      </c>
      <c r="Z42" s="29">
        <v>42.5</v>
      </c>
      <c r="AA42" s="29">
        <v>2.4</v>
      </c>
      <c r="AB42" s="29"/>
      <c r="AC42" s="29"/>
      <c r="AD42" s="29">
        <v>65.2</v>
      </c>
      <c r="AE42" s="28"/>
      <c r="AF42" s="29"/>
      <c r="AG42" s="29"/>
      <c r="AH42" s="29"/>
      <c r="AI42" s="28"/>
      <c r="AJ42" s="31">
        <f t="shared" si="31"/>
        <v>-7</v>
      </c>
      <c r="AK42" s="31">
        <f t="shared" si="32"/>
        <v>-204</v>
      </c>
      <c r="AL42" s="31">
        <f t="shared" si="33"/>
        <v>9</v>
      </c>
      <c r="AM42" s="31">
        <f t="shared" si="34"/>
        <v>16.099999999999998</v>
      </c>
      <c r="AN42" s="31">
        <f t="shared" si="35"/>
        <v>9.5</v>
      </c>
      <c r="AO42" s="31">
        <f t="shared" si="36"/>
        <v>-0.20000000000000018</v>
      </c>
      <c r="AP42" s="31">
        <f t="shared" si="37"/>
        <v>0</v>
      </c>
      <c r="AQ42" s="31">
        <f t="shared" si="38"/>
        <v>0</v>
      </c>
      <c r="AR42" s="31">
        <f t="shared" si="39"/>
        <v>0.20000000000000284</v>
      </c>
      <c r="AS42" s="31">
        <f>AE42-Q42</f>
        <v>0</v>
      </c>
      <c r="AT42" s="31">
        <f t="shared" si="40"/>
        <v>0</v>
      </c>
      <c r="AU42" s="31">
        <f t="shared" si="41"/>
        <v>0</v>
      </c>
      <c r="AV42" s="31">
        <f t="shared" si="42"/>
        <v>0</v>
      </c>
    </row>
    <row r="43" spans="1:48" x14ac:dyDescent="0.25">
      <c r="A43" s="12"/>
      <c r="B43" s="14" t="s">
        <v>126</v>
      </c>
      <c r="C43" s="25">
        <v>44691</v>
      </c>
      <c r="D43" s="28">
        <f t="shared" si="1"/>
        <v>1</v>
      </c>
      <c r="E43" s="29"/>
      <c r="F43" s="29"/>
      <c r="G43" s="29">
        <v>1</v>
      </c>
      <c r="H43" s="29">
        <v>25</v>
      </c>
      <c r="I43" s="29"/>
      <c r="J43" s="29"/>
      <c r="K43" s="29"/>
      <c r="L43" s="29">
        <v>3.5</v>
      </c>
      <c r="M43" s="29"/>
      <c r="N43" s="29"/>
      <c r="O43" s="29"/>
      <c r="P43" s="29">
        <v>15.8</v>
      </c>
      <c r="Q43" s="28">
        <f t="shared" si="4"/>
        <v>0</v>
      </c>
      <c r="R43" s="29"/>
      <c r="S43" s="29"/>
      <c r="T43" s="29"/>
      <c r="U43" s="28"/>
      <c r="V43" s="29">
        <v>28</v>
      </c>
      <c r="W43" s="29"/>
      <c r="X43" s="29"/>
      <c r="Y43" s="29">
        <v>1.6</v>
      </c>
      <c r="Z43" s="29">
        <v>10.3</v>
      </c>
      <c r="AA43" s="29"/>
      <c r="AB43" s="29"/>
      <c r="AC43" s="29"/>
      <c r="AD43" s="29">
        <v>89.6</v>
      </c>
      <c r="AE43" s="28"/>
      <c r="AF43" s="29"/>
      <c r="AG43" s="29"/>
      <c r="AH43" s="29"/>
      <c r="AI43" s="28"/>
      <c r="AJ43" s="31">
        <f t="shared" si="31"/>
        <v>3</v>
      </c>
      <c r="AK43" s="31">
        <f t="shared" si="32"/>
        <v>0</v>
      </c>
      <c r="AL43" s="31">
        <f t="shared" si="33"/>
        <v>0</v>
      </c>
      <c r="AM43" s="31">
        <f t="shared" si="34"/>
        <v>1.6</v>
      </c>
      <c r="AN43" s="31">
        <f t="shared" si="35"/>
        <v>6.8000000000000007</v>
      </c>
      <c r="AO43" s="31">
        <f t="shared" si="36"/>
        <v>0</v>
      </c>
      <c r="AP43" s="31">
        <f t="shared" si="37"/>
        <v>0</v>
      </c>
      <c r="AQ43" s="31">
        <f t="shared" si="38"/>
        <v>0</v>
      </c>
      <c r="AR43" s="31">
        <f t="shared" si="39"/>
        <v>73.8</v>
      </c>
      <c r="AS43" s="31">
        <f>AE43-Q43</f>
        <v>0</v>
      </c>
      <c r="AT43" s="31">
        <f t="shared" si="40"/>
        <v>0</v>
      </c>
      <c r="AU43" s="31">
        <f t="shared" si="41"/>
        <v>0</v>
      </c>
      <c r="AV43" s="31">
        <f t="shared" si="42"/>
        <v>0</v>
      </c>
    </row>
    <row r="44" spans="1:48" x14ac:dyDescent="0.25">
      <c r="A44" s="12"/>
      <c r="B44" s="14" t="s">
        <v>125</v>
      </c>
      <c r="C44" s="25">
        <v>44691</v>
      </c>
      <c r="D44" s="28">
        <f t="shared" si="1"/>
        <v>1</v>
      </c>
      <c r="E44" s="29"/>
      <c r="F44" s="29"/>
      <c r="G44" s="29">
        <v>1</v>
      </c>
      <c r="H44" s="29"/>
      <c r="I44" s="29"/>
      <c r="J44" s="29"/>
      <c r="K44" s="29"/>
      <c r="L44" s="29"/>
      <c r="M44" s="29"/>
      <c r="N44" s="29"/>
      <c r="O44" s="29"/>
      <c r="P44" s="29"/>
      <c r="Q44" s="28">
        <f t="shared" si="4"/>
        <v>0</v>
      </c>
      <c r="R44" s="29"/>
      <c r="S44" s="29"/>
      <c r="T44" s="29"/>
      <c r="U44" s="28"/>
      <c r="V44" s="29"/>
      <c r="W44" s="29"/>
      <c r="X44" s="29"/>
      <c r="Y44" s="29">
        <v>26.4</v>
      </c>
      <c r="Z44" s="29"/>
      <c r="AA44" s="29"/>
      <c r="AB44" s="29"/>
      <c r="AC44" s="29"/>
      <c r="AD44" s="29"/>
      <c r="AE44" s="28"/>
      <c r="AF44" s="29"/>
      <c r="AG44" s="29"/>
      <c r="AH44" s="29"/>
      <c r="AI44" s="28"/>
      <c r="AJ44" s="31">
        <f t="shared" si="31"/>
        <v>0</v>
      </c>
      <c r="AK44" s="31">
        <f t="shared" si="32"/>
        <v>0</v>
      </c>
      <c r="AL44" s="31">
        <f t="shared" si="33"/>
        <v>0</v>
      </c>
      <c r="AM44" s="31">
        <f t="shared" si="34"/>
        <v>26.4</v>
      </c>
      <c r="AN44" s="31">
        <f t="shared" si="35"/>
        <v>0</v>
      </c>
      <c r="AO44" s="31">
        <f t="shared" si="36"/>
        <v>0</v>
      </c>
      <c r="AP44" s="31">
        <f t="shared" si="37"/>
        <v>0</v>
      </c>
      <c r="AQ44" s="31">
        <f t="shared" si="38"/>
        <v>0</v>
      </c>
      <c r="AR44" s="31">
        <f t="shared" si="39"/>
        <v>0</v>
      </c>
      <c r="AS44" s="31">
        <f t="shared" si="9"/>
        <v>0</v>
      </c>
      <c r="AT44" s="31">
        <f t="shared" si="40"/>
        <v>0</v>
      </c>
      <c r="AU44" s="31">
        <f t="shared" si="41"/>
        <v>0</v>
      </c>
      <c r="AV44" s="31">
        <f t="shared" si="42"/>
        <v>0</v>
      </c>
    </row>
    <row r="45" spans="1:48" x14ac:dyDescent="0.25">
      <c r="A45" s="12"/>
      <c r="B45" s="13" t="s">
        <v>61</v>
      </c>
      <c r="C45" s="24"/>
      <c r="D45" s="28">
        <f t="shared" si="1"/>
        <v>9</v>
      </c>
      <c r="E45" s="28"/>
      <c r="F45" s="28"/>
      <c r="G45" s="28">
        <f t="shared" ref="G45" si="43">SUM(G46:G54)</f>
        <v>9</v>
      </c>
      <c r="H45" s="28">
        <f t="shared" ref="H45" si="44">SUM(H46:H54)</f>
        <v>354</v>
      </c>
      <c r="I45" s="28">
        <f t="shared" ref="I45" si="45">SUM(I46:I54)</f>
        <v>7563</v>
      </c>
      <c r="J45" s="28">
        <f t="shared" ref="J45" si="46">SUM(J46:J54)</f>
        <v>417</v>
      </c>
      <c r="K45" s="28">
        <f t="shared" ref="K45" si="47">SUM(K46:K54)</f>
        <v>97.9</v>
      </c>
      <c r="L45" s="28">
        <f t="shared" ref="L45" si="48">SUM(L46:L54)</f>
        <v>122</v>
      </c>
      <c r="M45" s="28">
        <f t="shared" ref="M45" si="49">SUM(M46:M54)</f>
        <v>7.8</v>
      </c>
      <c r="N45" s="28">
        <f t="shared" ref="N45" si="50">SUM(N46:N54)</f>
        <v>48.6</v>
      </c>
      <c r="O45" s="28">
        <f t="shared" ref="O45" si="51">SUM(O46:O54)</f>
        <v>0</v>
      </c>
      <c r="P45" s="28">
        <f t="shared" ref="P45" si="52">SUM(P46:P54)</f>
        <v>228.20000000000002</v>
      </c>
      <c r="Q45" s="28">
        <f t="shared" ref="Q45" si="53">SUM(Q46:Q54)</f>
        <v>1274</v>
      </c>
      <c r="R45" s="28">
        <f t="shared" ref="R45" si="54">SUM(R46:R54)</f>
        <v>1068</v>
      </c>
      <c r="S45" s="28">
        <f t="shared" ref="S45" si="55">SUM(S46:S54)</f>
        <v>206</v>
      </c>
      <c r="T45" s="28"/>
      <c r="U45" s="28"/>
      <c r="V45" s="28">
        <f t="shared" ref="V45" si="56">SUM(V46:V54)</f>
        <v>324</v>
      </c>
      <c r="W45" s="28">
        <f t="shared" ref="W45" si="57">SUM(W46:W54)</f>
        <v>7279</v>
      </c>
      <c r="X45" s="28">
        <f t="shared" ref="X45" si="58">SUM(X46:X54)</f>
        <v>295</v>
      </c>
      <c r="Y45" s="28">
        <f t="shared" ref="Y45" si="59">SUM(Y46:Y54)</f>
        <v>194.5</v>
      </c>
      <c r="Z45" s="28">
        <f t="shared" ref="Z45" si="60">SUM(Z46:Z54)</f>
        <v>164.8</v>
      </c>
      <c r="AA45" s="28">
        <f t="shared" ref="AA45" si="61">SUM(AA46:AA54)</f>
        <v>8.5</v>
      </c>
      <c r="AB45" s="28">
        <f t="shared" ref="AB45" si="62">SUM(AB46:AB54)</f>
        <v>69</v>
      </c>
      <c r="AC45" s="28">
        <f t="shared" ref="AC45" si="63">SUM(AC46:AC54)</f>
        <v>0</v>
      </c>
      <c r="AD45" s="28">
        <f t="shared" ref="AD45" si="64">SUM(AD46:AD54)</f>
        <v>447.7</v>
      </c>
      <c r="AE45" s="28">
        <f t="shared" ref="AE45" si="65">SUM(AE46:AE54)</f>
        <v>517</v>
      </c>
      <c r="AF45" s="28">
        <f t="shared" ref="AF45" si="66">SUM(AF46:AF54)</f>
        <v>498</v>
      </c>
      <c r="AG45" s="28">
        <f t="shared" ref="AG45" si="67">SUM(AG46:AG54)</f>
        <v>19</v>
      </c>
      <c r="AH45" s="28">
        <f t="shared" ref="AH45" si="68">SUM(AH46:AH54)</f>
        <v>0</v>
      </c>
      <c r="AI45" s="28"/>
      <c r="AJ45" s="28">
        <f t="shared" ref="AJ45" si="69">SUM(AJ46:AJ54)</f>
        <v>-30</v>
      </c>
      <c r="AK45" s="28">
        <f t="shared" ref="AK45" si="70">SUM(AK46:AK54)</f>
        <v>-284</v>
      </c>
      <c r="AL45" s="28">
        <f t="shared" ref="AL45" si="71">SUM(AL46:AL54)</f>
        <v>-122</v>
      </c>
      <c r="AM45" s="28">
        <f t="shared" ref="AM45" si="72">SUM(AM46:AM54)</f>
        <v>96.6</v>
      </c>
      <c r="AN45" s="28">
        <f t="shared" ref="AN45" si="73">SUM(AN46:AN54)</f>
        <v>42.8</v>
      </c>
      <c r="AO45" s="28">
        <f t="shared" ref="AO45" si="74">SUM(AO46:AO54)</f>
        <v>0.69999999999999984</v>
      </c>
      <c r="AP45" s="28">
        <f t="shared" ref="AP45" si="75">SUM(AP46:AP54)</f>
        <v>20.399999999999999</v>
      </c>
      <c r="AQ45" s="28">
        <f t="shared" ref="AQ45" si="76">SUM(AQ46:AQ54)</f>
        <v>0</v>
      </c>
      <c r="AR45" s="28">
        <f t="shared" ref="AR45" si="77">SUM(AR46:AR54)</f>
        <v>219.50000000000006</v>
      </c>
      <c r="AS45" s="28">
        <f t="shared" ref="AS45" si="78">SUM(AS46:AS54)</f>
        <v>-757</v>
      </c>
      <c r="AT45" s="28">
        <f t="shared" ref="AT45" si="79">SUM(AT46:AT54)</f>
        <v>-570</v>
      </c>
      <c r="AU45" s="28">
        <f t="shared" ref="AU45" si="80">SUM(AU46:AU54)</f>
        <v>-187</v>
      </c>
      <c r="AV45" s="28">
        <f t="shared" ref="AV45" si="81">SUM(AV46:AV54)</f>
        <v>0</v>
      </c>
    </row>
    <row r="46" spans="1:48" x14ac:dyDescent="0.25">
      <c r="A46" s="12"/>
      <c r="B46" s="14" t="s">
        <v>127</v>
      </c>
      <c r="C46" s="25">
        <v>43687</v>
      </c>
      <c r="D46" s="28">
        <f t="shared" si="1"/>
        <v>1</v>
      </c>
      <c r="E46" s="29"/>
      <c r="F46" s="29"/>
      <c r="G46" s="29">
        <v>1</v>
      </c>
      <c r="H46" s="29">
        <v>53</v>
      </c>
      <c r="I46" s="29">
        <v>986</v>
      </c>
      <c r="J46" s="29">
        <v>146</v>
      </c>
      <c r="K46" s="29">
        <v>7.3</v>
      </c>
      <c r="L46" s="29">
        <v>15</v>
      </c>
      <c r="M46" s="29">
        <v>0.9</v>
      </c>
      <c r="N46" s="29"/>
      <c r="O46" s="29"/>
      <c r="P46" s="29">
        <v>13.2</v>
      </c>
      <c r="Q46" s="28">
        <f t="shared" si="4"/>
        <v>83</v>
      </c>
      <c r="R46" s="29">
        <v>83</v>
      </c>
      <c r="S46" s="29"/>
      <c r="T46" s="29"/>
      <c r="U46" s="28"/>
      <c r="V46" s="29">
        <v>62</v>
      </c>
      <c r="W46" s="29">
        <v>969</v>
      </c>
      <c r="X46" s="29">
        <v>189</v>
      </c>
      <c r="Y46" s="29">
        <v>19.3</v>
      </c>
      <c r="Z46" s="29">
        <v>26.4</v>
      </c>
      <c r="AA46" s="29">
        <v>1.1000000000000001</v>
      </c>
      <c r="AB46" s="29"/>
      <c r="AC46" s="29"/>
      <c r="AD46" s="29">
        <v>23.5</v>
      </c>
      <c r="AE46" s="28"/>
      <c r="AF46" s="29"/>
      <c r="AG46" s="29"/>
      <c r="AH46" s="29"/>
      <c r="AI46" s="28"/>
      <c r="AJ46" s="31">
        <f t="shared" ref="AJ46:AJ54" si="82">V46-H46</f>
        <v>9</v>
      </c>
      <c r="AK46" s="31">
        <f t="shared" ref="AK46:AK54" si="83">W46-I46</f>
        <v>-17</v>
      </c>
      <c r="AL46" s="31">
        <f t="shared" ref="AL46:AL54" si="84">X46-J46</f>
        <v>43</v>
      </c>
      <c r="AM46" s="31">
        <f t="shared" ref="AM46:AM54" si="85">Y46-K46</f>
        <v>12</v>
      </c>
      <c r="AN46" s="31">
        <f t="shared" ref="AN46:AN54" si="86">Z46-L46</f>
        <v>11.399999999999999</v>
      </c>
      <c r="AO46" s="31">
        <f t="shared" ref="AO46:AO54" si="87">AA46-M46</f>
        <v>0.20000000000000007</v>
      </c>
      <c r="AP46" s="31">
        <f t="shared" ref="AP46:AP54" si="88">AB46-N46</f>
        <v>0</v>
      </c>
      <c r="AQ46" s="31">
        <f t="shared" ref="AQ46:AQ54" si="89">AC46-O46</f>
        <v>0</v>
      </c>
      <c r="AR46" s="31">
        <f t="shared" ref="AR46:AR54" si="90">AD46-P46</f>
        <v>10.3</v>
      </c>
      <c r="AS46" s="31">
        <f t="shared" si="9"/>
        <v>-83</v>
      </c>
      <c r="AT46" s="31">
        <f t="shared" ref="AT46:AT54" si="91">AF46-R46</f>
        <v>-83</v>
      </c>
      <c r="AU46" s="31">
        <f t="shared" ref="AU46:AU54" si="92">AG46-S46</f>
        <v>0</v>
      </c>
      <c r="AV46" s="31">
        <f t="shared" ref="AV46:AV54" si="93">AH46-T46</f>
        <v>0</v>
      </c>
    </row>
    <row r="47" spans="1:48" x14ac:dyDescent="0.25">
      <c r="A47" s="12"/>
      <c r="B47" s="14" t="s">
        <v>128</v>
      </c>
      <c r="C47" s="25">
        <v>43322</v>
      </c>
      <c r="D47" s="28">
        <f t="shared" si="1"/>
        <v>1</v>
      </c>
      <c r="E47" s="29"/>
      <c r="F47" s="29"/>
      <c r="G47" s="29">
        <v>1</v>
      </c>
      <c r="H47" s="29">
        <v>50</v>
      </c>
      <c r="I47" s="29">
        <v>879</v>
      </c>
      <c r="J47" s="29">
        <v>66</v>
      </c>
      <c r="K47" s="29">
        <v>26.3</v>
      </c>
      <c r="L47" s="29">
        <v>3</v>
      </c>
      <c r="M47" s="29">
        <v>1</v>
      </c>
      <c r="N47" s="29">
        <v>48.6</v>
      </c>
      <c r="O47" s="29"/>
      <c r="P47" s="29">
        <v>112</v>
      </c>
      <c r="Q47" s="28">
        <f t="shared" si="4"/>
        <v>610</v>
      </c>
      <c r="R47" s="29">
        <v>503</v>
      </c>
      <c r="S47" s="29">
        <v>107</v>
      </c>
      <c r="T47" s="29"/>
      <c r="U47" s="28"/>
      <c r="V47" s="29">
        <v>33</v>
      </c>
      <c r="W47" s="29">
        <v>842</v>
      </c>
      <c r="X47" s="29">
        <v>3</v>
      </c>
      <c r="Y47" s="29">
        <v>26.5</v>
      </c>
      <c r="Z47" s="29">
        <v>20</v>
      </c>
      <c r="AA47" s="29">
        <v>1</v>
      </c>
      <c r="AB47" s="29">
        <v>49.4</v>
      </c>
      <c r="AC47" s="29"/>
      <c r="AD47" s="29">
        <v>235</v>
      </c>
      <c r="AE47" s="28">
        <f t="shared" si="5"/>
        <v>95</v>
      </c>
      <c r="AF47" s="29">
        <v>76</v>
      </c>
      <c r="AG47" s="29">
        <v>19</v>
      </c>
      <c r="AH47" s="29"/>
      <c r="AI47" s="28"/>
      <c r="AJ47" s="31">
        <f t="shared" si="82"/>
        <v>-17</v>
      </c>
      <c r="AK47" s="31">
        <f t="shared" si="83"/>
        <v>-37</v>
      </c>
      <c r="AL47" s="31">
        <f t="shared" si="84"/>
        <v>-63</v>
      </c>
      <c r="AM47" s="31">
        <f t="shared" si="85"/>
        <v>0.19999999999999929</v>
      </c>
      <c r="AN47" s="31">
        <f t="shared" si="86"/>
        <v>17</v>
      </c>
      <c r="AO47" s="31">
        <f t="shared" si="87"/>
        <v>0</v>
      </c>
      <c r="AP47" s="31">
        <f t="shared" si="88"/>
        <v>0.79999999999999716</v>
      </c>
      <c r="AQ47" s="31">
        <f t="shared" si="89"/>
        <v>0</v>
      </c>
      <c r="AR47" s="31">
        <f t="shared" si="90"/>
        <v>123</v>
      </c>
      <c r="AS47" s="31">
        <f t="shared" si="9"/>
        <v>-515</v>
      </c>
      <c r="AT47" s="31">
        <f t="shared" si="91"/>
        <v>-427</v>
      </c>
      <c r="AU47" s="31">
        <f t="shared" si="92"/>
        <v>-88</v>
      </c>
      <c r="AV47" s="31">
        <f t="shared" si="93"/>
        <v>0</v>
      </c>
    </row>
    <row r="48" spans="1:48" x14ac:dyDescent="0.25">
      <c r="A48" s="12"/>
      <c r="B48" s="14" t="s">
        <v>207</v>
      </c>
      <c r="C48" s="25">
        <v>43797</v>
      </c>
      <c r="D48" s="28">
        <f t="shared" si="1"/>
        <v>1</v>
      </c>
      <c r="E48" s="29"/>
      <c r="F48" s="29"/>
      <c r="G48" s="29">
        <v>1</v>
      </c>
      <c r="H48" s="29">
        <v>75</v>
      </c>
      <c r="I48" s="29">
        <v>1230</v>
      </c>
      <c r="J48" s="29">
        <v>69</v>
      </c>
      <c r="K48" s="29">
        <v>6.7</v>
      </c>
      <c r="L48" s="29">
        <v>36</v>
      </c>
      <c r="M48" s="29">
        <v>1.2</v>
      </c>
      <c r="N48" s="29"/>
      <c r="O48" s="29"/>
      <c r="P48" s="29">
        <v>12.7</v>
      </c>
      <c r="Q48" s="28">
        <f t="shared" si="4"/>
        <v>76</v>
      </c>
      <c r="R48" s="29">
        <v>76</v>
      </c>
      <c r="S48" s="29"/>
      <c r="T48" s="29"/>
      <c r="U48" s="28"/>
      <c r="V48" s="29">
        <v>49</v>
      </c>
      <c r="W48" s="29">
        <v>1000</v>
      </c>
      <c r="X48" s="29">
        <v>70</v>
      </c>
      <c r="Y48" s="29">
        <v>41.4</v>
      </c>
      <c r="Z48" s="29">
        <v>26.4</v>
      </c>
      <c r="AA48" s="29">
        <v>1.4</v>
      </c>
      <c r="AB48" s="29"/>
      <c r="AC48" s="29"/>
      <c r="AD48" s="29">
        <v>23.5</v>
      </c>
      <c r="AE48" s="28">
        <f t="shared" si="5"/>
        <v>80</v>
      </c>
      <c r="AF48" s="29">
        <v>80</v>
      </c>
      <c r="AG48" s="29"/>
      <c r="AH48" s="29"/>
      <c r="AI48" s="28"/>
      <c r="AJ48" s="31">
        <f t="shared" si="82"/>
        <v>-26</v>
      </c>
      <c r="AK48" s="31">
        <f t="shared" si="83"/>
        <v>-230</v>
      </c>
      <c r="AL48" s="31">
        <f t="shared" si="84"/>
        <v>1</v>
      </c>
      <c r="AM48" s="31">
        <f t="shared" si="85"/>
        <v>34.699999999999996</v>
      </c>
      <c r="AN48" s="31">
        <f t="shared" si="86"/>
        <v>-9.6000000000000014</v>
      </c>
      <c r="AO48" s="31">
        <f t="shared" si="87"/>
        <v>0.19999999999999996</v>
      </c>
      <c r="AP48" s="31">
        <f t="shared" si="88"/>
        <v>0</v>
      </c>
      <c r="AQ48" s="31">
        <f t="shared" si="89"/>
        <v>0</v>
      </c>
      <c r="AR48" s="31">
        <f t="shared" si="90"/>
        <v>10.8</v>
      </c>
      <c r="AS48" s="31">
        <f t="shared" ref="AS48:AS53" si="94">AE48-Q48</f>
        <v>4</v>
      </c>
      <c r="AT48" s="31">
        <f t="shared" si="91"/>
        <v>4</v>
      </c>
      <c r="AU48" s="31">
        <f t="shared" si="92"/>
        <v>0</v>
      </c>
      <c r="AV48" s="31">
        <f t="shared" si="93"/>
        <v>0</v>
      </c>
    </row>
    <row r="49" spans="1:48" x14ac:dyDescent="0.25">
      <c r="A49" s="12"/>
      <c r="B49" s="14" t="s">
        <v>130</v>
      </c>
      <c r="C49" s="25">
        <v>43840</v>
      </c>
      <c r="D49" s="28">
        <f t="shared" si="1"/>
        <v>1</v>
      </c>
      <c r="E49" s="29"/>
      <c r="F49" s="29"/>
      <c r="G49" s="29">
        <v>1</v>
      </c>
      <c r="H49" s="29">
        <v>13</v>
      </c>
      <c r="I49" s="29">
        <v>634</v>
      </c>
      <c r="J49" s="29">
        <v>42</v>
      </c>
      <c r="K49" s="29">
        <v>1.8</v>
      </c>
      <c r="L49" s="29">
        <v>10</v>
      </c>
      <c r="M49" s="29">
        <v>0.5</v>
      </c>
      <c r="N49" s="29"/>
      <c r="O49" s="29"/>
      <c r="P49" s="29">
        <v>10.8</v>
      </c>
      <c r="Q49" s="28">
        <f t="shared" si="4"/>
        <v>150</v>
      </c>
      <c r="R49" s="29">
        <v>51</v>
      </c>
      <c r="S49" s="29">
        <v>99</v>
      </c>
      <c r="T49" s="29"/>
      <c r="U49" s="28"/>
      <c r="V49" s="29">
        <v>9</v>
      </c>
      <c r="W49" s="29">
        <v>530</v>
      </c>
      <c r="X49" s="29">
        <v>29</v>
      </c>
      <c r="Y49" s="29">
        <v>1.8</v>
      </c>
      <c r="Z49" s="29">
        <v>10</v>
      </c>
      <c r="AA49" s="29">
        <v>0.5</v>
      </c>
      <c r="AB49" s="29"/>
      <c r="AC49" s="29"/>
      <c r="AD49" s="29">
        <v>98.7</v>
      </c>
      <c r="AE49" s="28"/>
      <c r="AF49" s="29"/>
      <c r="AG49" s="29"/>
      <c r="AH49" s="29"/>
      <c r="AI49" s="28"/>
      <c r="AJ49" s="31">
        <f t="shared" si="82"/>
        <v>-4</v>
      </c>
      <c r="AK49" s="31">
        <f t="shared" si="83"/>
        <v>-104</v>
      </c>
      <c r="AL49" s="31">
        <f t="shared" si="84"/>
        <v>-13</v>
      </c>
      <c r="AM49" s="31">
        <f t="shared" si="85"/>
        <v>0</v>
      </c>
      <c r="AN49" s="31">
        <f t="shared" si="86"/>
        <v>0</v>
      </c>
      <c r="AO49" s="31">
        <f t="shared" si="87"/>
        <v>0</v>
      </c>
      <c r="AP49" s="31">
        <f t="shared" si="88"/>
        <v>0</v>
      </c>
      <c r="AQ49" s="31">
        <f t="shared" si="89"/>
        <v>0</v>
      </c>
      <c r="AR49" s="31">
        <f t="shared" si="90"/>
        <v>87.9</v>
      </c>
      <c r="AS49" s="31">
        <f t="shared" si="94"/>
        <v>-150</v>
      </c>
      <c r="AT49" s="31">
        <f t="shared" si="91"/>
        <v>-51</v>
      </c>
      <c r="AU49" s="31">
        <f t="shared" si="92"/>
        <v>-99</v>
      </c>
      <c r="AV49" s="31">
        <f t="shared" si="93"/>
        <v>0</v>
      </c>
    </row>
    <row r="50" spans="1:48" x14ac:dyDescent="0.25">
      <c r="A50" s="12"/>
      <c r="B50" s="14" t="s">
        <v>131</v>
      </c>
      <c r="C50" s="25">
        <v>42804</v>
      </c>
      <c r="D50" s="28">
        <f t="shared" si="1"/>
        <v>1</v>
      </c>
      <c r="E50" s="29"/>
      <c r="F50" s="29"/>
      <c r="G50" s="29">
        <v>1</v>
      </c>
      <c r="H50" s="29">
        <v>8</v>
      </c>
      <c r="I50" s="29"/>
      <c r="J50" s="29"/>
      <c r="K50" s="29">
        <v>1.1000000000000001</v>
      </c>
      <c r="L50" s="29"/>
      <c r="M50" s="29"/>
      <c r="N50" s="29"/>
      <c r="O50" s="29"/>
      <c r="P50" s="29">
        <v>13.4</v>
      </c>
      <c r="Q50" s="28">
        <f t="shared" si="4"/>
        <v>0</v>
      </c>
      <c r="R50" s="29"/>
      <c r="S50" s="29"/>
      <c r="T50" s="29"/>
      <c r="U50" s="28"/>
      <c r="V50" s="29"/>
      <c r="W50" s="29"/>
      <c r="X50" s="29"/>
      <c r="Y50" s="29"/>
      <c r="Z50" s="29"/>
      <c r="AA50" s="29"/>
      <c r="AB50" s="29"/>
      <c r="AC50" s="29"/>
      <c r="AD50" s="29">
        <v>35.6</v>
      </c>
      <c r="AE50" s="28"/>
      <c r="AF50" s="29"/>
      <c r="AG50" s="29"/>
      <c r="AH50" s="29"/>
      <c r="AI50" s="28"/>
      <c r="AJ50" s="31">
        <f t="shared" si="82"/>
        <v>-8</v>
      </c>
      <c r="AK50" s="31">
        <f t="shared" si="83"/>
        <v>0</v>
      </c>
      <c r="AL50" s="31">
        <f t="shared" si="84"/>
        <v>0</v>
      </c>
      <c r="AM50" s="31">
        <f t="shared" si="85"/>
        <v>-1.1000000000000001</v>
      </c>
      <c r="AN50" s="31">
        <f t="shared" si="86"/>
        <v>0</v>
      </c>
      <c r="AO50" s="31">
        <f t="shared" si="87"/>
        <v>0</v>
      </c>
      <c r="AP50" s="31">
        <f t="shared" si="88"/>
        <v>0</v>
      </c>
      <c r="AQ50" s="31">
        <f t="shared" si="89"/>
        <v>0</v>
      </c>
      <c r="AR50" s="31">
        <f t="shared" si="90"/>
        <v>22.200000000000003</v>
      </c>
      <c r="AS50" s="31">
        <f t="shared" si="94"/>
        <v>0</v>
      </c>
      <c r="AT50" s="31">
        <f t="shared" si="91"/>
        <v>0</v>
      </c>
      <c r="AU50" s="31">
        <f t="shared" si="92"/>
        <v>0</v>
      </c>
      <c r="AV50" s="31">
        <f t="shared" si="93"/>
        <v>0</v>
      </c>
    </row>
    <row r="51" spans="1:48" x14ac:dyDescent="0.25">
      <c r="A51" s="12"/>
      <c r="B51" s="14" t="s">
        <v>132</v>
      </c>
      <c r="C51" s="25">
        <v>42583</v>
      </c>
      <c r="D51" s="28">
        <f t="shared" si="1"/>
        <v>1</v>
      </c>
      <c r="E51" s="29"/>
      <c r="F51" s="29"/>
      <c r="G51" s="29">
        <v>1</v>
      </c>
      <c r="H51" s="29">
        <v>135</v>
      </c>
      <c r="I51" s="29">
        <v>3834</v>
      </c>
      <c r="J51" s="29">
        <v>94</v>
      </c>
      <c r="K51" s="29">
        <v>54.7</v>
      </c>
      <c r="L51" s="29">
        <v>58</v>
      </c>
      <c r="M51" s="29">
        <v>4.2</v>
      </c>
      <c r="N51" s="29"/>
      <c r="O51" s="29"/>
      <c r="P51" s="29">
        <v>45.1</v>
      </c>
      <c r="Q51" s="28">
        <f t="shared" si="4"/>
        <v>355</v>
      </c>
      <c r="R51" s="29">
        <v>355</v>
      </c>
      <c r="S51" s="29"/>
      <c r="T51" s="29"/>
      <c r="U51" s="28"/>
      <c r="V51" s="29">
        <v>138</v>
      </c>
      <c r="W51" s="29">
        <v>3938</v>
      </c>
      <c r="X51" s="29">
        <v>4</v>
      </c>
      <c r="Y51" s="29">
        <v>90.5</v>
      </c>
      <c r="Z51" s="29">
        <v>67</v>
      </c>
      <c r="AA51" s="29">
        <v>4.5</v>
      </c>
      <c r="AB51" s="29"/>
      <c r="AC51" s="29"/>
      <c r="AD51" s="29">
        <v>25.4</v>
      </c>
      <c r="AE51" s="28">
        <f t="shared" si="5"/>
        <v>342</v>
      </c>
      <c r="AF51" s="29">
        <v>342</v>
      </c>
      <c r="AG51" s="29"/>
      <c r="AH51" s="29"/>
      <c r="AI51" s="28"/>
      <c r="AJ51" s="31">
        <f t="shared" si="82"/>
        <v>3</v>
      </c>
      <c r="AK51" s="31">
        <f t="shared" si="83"/>
        <v>104</v>
      </c>
      <c r="AL51" s="31">
        <f t="shared" si="84"/>
        <v>-90</v>
      </c>
      <c r="AM51" s="31">
        <f t="shared" si="85"/>
        <v>35.799999999999997</v>
      </c>
      <c r="AN51" s="31">
        <f t="shared" si="86"/>
        <v>9</v>
      </c>
      <c r="AO51" s="31">
        <f t="shared" si="87"/>
        <v>0.29999999999999982</v>
      </c>
      <c r="AP51" s="31">
        <f t="shared" si="88"/>
        <v>0</v>
      </c>
      <c r="AQ51" s="31">
        <f t="shared" si="89"/>
        <v>0</v>
      </c>
      <c r="AR51" s="31">
        <f t="shared" si="90"/>
        <v>-19.700000000000003</v>
      </c>
      <c r="AS51" s="31">
        <f t="shared" si="94"/>
        <v>-13</v>
      </c>
      <c r="AT51" s="31">
        <f t="shared" si="91"/>
        <v>-13</v>
      </c>
      <c r="AU51" s="31">
        <f t="shared" si="92"/>
        <v>0</v>
      </c>
      <c r="AV51" s="31">
        <f t="shared" si="93"/>
        <v>0</v>
      </c>
    </row>
    <row r="52" spans="1:48" x14ac:dyDescent="0.25">
      <c r="A52" s="12"/>
      <c r="B52" s="14" t="s">
        <v>208</v>
      </c>
      <c r="C52" s="25">
        <v>43606</v>
      </c>
      <c r="D52" s="28">
        <f t="shared" si="1"/>
        <v>1</v>
      </c>
      <c r="E52" s="29"/>
      <c r="F52" s="29"/>
      <c r="G52" s="29">
        <v>1</v>
      </c>
      <c r="H52" s="29">
        <v>20</v>
      </c>
      <c r="I52" s="29"/>
      <c r="J52" s="29"/>
      <c r="K52" s="29"/>
      <c r="L52" s="29"/>
      <c r="M52" s="29"/>
      <c r="N52" s="29"/>
      <c r="O52" s="29"/>
      <c r="P52" s="29">
        <v>15</v>
      </c>
      <c r="Q52" s="28">
        <f t="shared" si="4"/>
        <v>0</v>
      </c>
      <c r="R52" s="29"/>
      <c r="S52" s="29"/>
      <c r="T52" s="29"/>
      <c r="U52" s="28"/>
      <c r="V52" s="29">
        <v>33</v>
      </c>
      <c r="W52" s="29"/>
      <c r="X52" s="29"/>
      <c r="Y52" s="29">
        <v>15</v>
      </c>
      <c r="Z52" s="29">
        <v>15</v>
      </c>
      <c r="AA52" s="29"/>
      <c r="AB52" s="29"/>
      <c r="AC52" s="29"/>
      <c r="AD52" s="29"/>
      <c r="AE52" s="28"/>
      <c r="AF52" s="29"/>
      <c r="AG52" s="29"/>
      <c r="AH52" s="29"/>
      <c r="AI52" s="28"/>
      <c r="AJ52" s="31">
        <f t="shared" si="82"/>
        <v>13</v>
      </c>
      <c r="AK52" s="31">
        <f t="shared" si="83"/>
        <v>0</v>
      </c>
      <c r="AL52" s="31">
        <f t="shared" si="84"/>
        <v>0</v>
      </c>
      <c r="AM52" s="31">
        <f t="shared" si="85"/>
        <v>15</v>
      </c>
      <c r="AN52" s="31">
        <f t="shared" si="86"/>
        <v>15</v>
      </c>
      <c r="AO52" s="31">
        <f t="shared" si="87"/>
        <v>0</v>
      </c>
      <c r="AP52" s="31">
        <f t="shared" si="88"/>
        <v>0</v>
      </c>
      <c r="AQ52" s="31">
        <f t="shared" si="89"/>
        <v>0</v>
      </c>
      <c r="AR52" s="31">
        <f t="shared" si="90"/>
        <v>-15</v>
      </c>
      <c r="AS52" s="31">
        <f t="shared" si="94"/>
        <v>0</v>
      </c>
      <c r="AT52" s="31">
        <f t="shared" si="91"/>
        <v>0</v>
      </c>
      <c r="AU52" s="31">
        <f t="shared" si="92"/>
        <v>0</v>
      </c>
      <c r="AV52" s="31">
        <f t="shared" si="93"/>
        <v>0</v>
      </c>
    </row>
    <row r="53" spans="1:48" x14ac:dyDescent="0.25">
      <c r="A53" s="12"/>
      <c r="B53" s="14" t="s">
        <v>133</v>
      </c>
      <c r="C53" s="25">
        <v>44752</v>
      </c>
      <c r="D53" s="28">
        <f t="shared" si="1"/>
        <v>1</v>
      </c>
      <c r="E53" s="29"/>
      <c r="F53" s="29"/>
      <c r="G53" s="29">
        <v>1</v>
      </c>
      <c r="H53" s="29"/>
      <c r="I53" s="29"/>
      <c r="J53" s="29"/>
      <c r="K53" s="29"/>
      <c r="L53" s="29"/>
      <c r="M53" s="29"/>
      <c r="N53" s="29"/>
      <c r="O53" s="29"/>
      <c r="P53" s="29">
        <v>6</v>
      </c>
      <c r="Q53" s="28">
        <f t="shared" si="4"/>
        <v>0</v>
      </c>
      <c r="R53" s="29"/>
      <c r="S53" s="29"/>
      <c r="T53" s="29"/>
      <c r="U53" s="28"/>
      <c r="V53" s="29"/>
      <c r="W53" s="29"/>
      <c r="X53" s="29"/>
      <c r="Y53" s="29"/>
      <c r="Z53" s="29"/>
      <c r="AA53" s="29"/>
      <c r="AB53" s="29">
        <v>19.600000000000001</v>
      </c>
      <c r="AC53" s="29"/>
      <c r="AD53" s="29">
        <v>6</v>
      </c>
      <c r="AE53" s="28"/>
      <c r="AF53" s="29"/>
      <c r="AG53" s="29"/>
      <c r="AH53" s="29"/>
      <c r="AI53" s="28"/>
      <c r="AJ53" s="31">
        <f t="shared" si="82"/>
        <v>0</v>
      </c>
      <c r="AK53" s="31">
        <f t="shared" si="83"/>
        <v>0</v>
      </c>
      <c r="AL53" s="31">
        <f t="shared" si="84"/>
        <v>0</v>
      </c>
      <c r="AM53" s="31">
        <f t="shared" si="85"/>
        <v>0</v>
      </c>
      <c r="AN53" s="31">
        <f t="shared" si="86"/>
        <v>0</v>
      </c>
      <c r="AO53" s="31">
        <f t="shared" si="87"/>
        <v>0</v>
      </c>
      <c r="AP53" s="31">
        <f t="shared" si="88"/>
        <v>19.600000000000001</v>
      </c>
      <c r="AQ53" s="31">
        <f t="shared" si="89"/>
        <v>0</v>
      </c>
      <c r="AR53" s="31">
        <f t="shared" si="90"/>
        <v>0</v>
      </c>
      <c r="AS53" s="31">
        <f t="shared" si="94"/>
        <v>0</v>
      </c>
      <c r="AT53" s="31">
        <f t="shared" si="91"/>
        <v>0</v>
      </c>
      <c r="AU53" s="31">
        <f t="shared" si="92"/>
        <v>0</v>
      </c>
      <c r="AV53" s="31">
        <f t="shared" si="93"/>
        <v>0</v>
      </c>
    </row>
    <row r="54" spans="1:48" x14ac:dyDescent="0.25">
      <c r="A54" s="12"/>
      <c r="B54" s="14" t="s">
        <v>129</v>
      </c>
      <c r="C54" s="25">
        <v>45056</v>
      </c>
      <c r="D54" s="28">
        <f t="shared" si="1"/>
        <v>1</v>
      </c>
      <c r="E54" s="29"/>
      <c r="F54" s="29"/>
      <c r="G54" s="29">
        <v>1</v>
      </c>
      <c r="H54" s="29"/>
      <c r="I54" s="29"/>
      <c r="J54" s="29"/>
      <c r="K54" s="29"/>
      <c r="L54" s="29"/>
      <c r="M54" s="29"/>
      <c r="N54" s="29"/>
      <c r="O54" s="29"/>
      <c r="P54" s="29"/>
      <c r="Q54" s="28">
        <f t="shared" si="4"/>
        <v>0</v>
      </c>
      <c r="R54" s="29"/>
      <c r="S54" s="29"/>
      <c r="T54" s="29"/>
      <c r="U54" s="28"/>
      <c r="V54" s="29"/>
      <c r="W54" s="29"/>
      <c r="X54" s="29"/>
      <c r="Y54" s="29"/>
      <c r="Z54" s="29"/>
      <c r="AA54" s="29"/>
      <c r="AB54" s="29"/>
      <c r="AC54" s="29"/>
      <c r="AD54" s="29"/>
      <c r="AE54" s="28"/>
      <c r="AF54" s="29"/>
      <c r="AG54" s="29"/>
      <c r="AH54" s="29"/>
      <c r="AI54" s="28"/>
      <c r="AJ54" s="31">
        <f t="shared" si="82"/>
        <v>0</v>
      </c>
      <c r="AK54" s="31">
        <f t="shared" si="83"/>
        <v>0</v>
      </c>
      <c r="AL54" s="31">
        <f t="shared" si="84"/>
        <v>0</v>
      </c>
      <c r="AM54" s="31">
        <f t="shared" si="85"/>
        <v>0</v>
      </c>
      <c r="AN54" s="31">
        <f t="shared" si="86"/>
        <v>0</v>
      </c>
      <c r="AO54" s="31">
        <f t="shared" si="87"/>
        <v>0</v>
      </c>
      <c r="AP54" s="31">
        <f t="shared" si="88"/>
        <v>0</v>
      </c>
      <c r="AQ54" s="31">
        <f t="shared" si="89"/>
        <v>0</v>
      </c>
      <c r="AR54" s="31">
        <f t="shared" si="90"/>
        <v>0</v>
      </c>
      <c r="AS54" s="31">
        <f t="shared" si="9"/>
        <v>0</v>
      </c>
      <c r="AT54" s="31">
        <f t="shared" si="91"/>
        <v>0</v>
      </c>
      <c r="AU54" s="31">
        <f t="shared" si="92"/>
        <v>0</v>
      </c>
      <c r="AV54" s="31">
        <f t="shared" si="93"/>
        <v>0</v>
      </c>
    </row>
    <row r="55" spans="1:48" x14ac:dyDescent="0.25">
      <c r="A55" s="12"/>
      <c r="B55" s="13" t="s">
        <v>59</v>
      </c>
      <c r="C55" s="24"/>
      <c r="D55" s="28">
        <f t="shared" si="1"/>
        <v>3</v>
      </c>
      <c r="E55" s="28"/>
      <c r="F55" s="28"/>
      <c r="G55" s="28">
        <f t="shared" ref="G55:AV55" si="95">SUM(G56:G58)</f>
        <v>3</v>
      </c>
      <c r="H55" s="28">
        <f t="shared" si="95"/>
        <v>92</v>
      </c>
      <c r="I55" s="28">
        <f t="shared" si="95"/>
        <v>460</v>
      </c>
      <c r="J55" s="28">
        <f t="shared" si="95"/>
        <v>79</v>
      </c>
      <c r="K55" s="28">
        <f t="shared" si="95"/>
        <v>1.5</v>
      </c>
      <c r="L55" s="28">
        <f t="shared" si="95"/>
        <v>12.6</v>
      </c>
      <c r="M55" s="28">
        <f t="shared" si="95"/>
        <v>0.3</v>
      </c>
      <c r="N55" s="28">
        <f t="shared" si="95"/>
        <v>0</v>
      </c>
      <c r="O55" s="28">
        <f t="shared" si="95"/>
        <v>0</v>
      </c>
      <c r="P55" s="28">
        <f t="shared" si="95"/>
        <v>37.6</v>
      </c>
      <c r="Q55" s="28">
        <f t="shared" si="95"/>
        <v>264</v>
      </c>
      <c r="R55" s="28">
        <f t="shared" si="95"/>
        <v>114</v>
      </c>
      <c r="S55" s="28">
        <f t="shared" si="95"/>
        <v>150</v>
      </c>
      <c r="T55" s="28">
        <f t="shared" si="95"/>
        <v>0</v>
      </c>
      <c r="U55" s="28"/>
      <c r="V55" s="28">
        <f t="shared" si="95"/>
        <v>106</v>
      </c>
      <c r="W55" s="28">
        <f t="shared" si="95"/>
        <v>100</v>
      </c>
      <c r="X55" s="28">
        <f t="shared" si="95"/>
        <v>88</v>
      </c>
      <c r="Y55" s="28">
        <f t="shared" si="95"/>
        <v>23.8</v>
      </c>
      <c r="Z55" s="28">
        <f t="shared" si="95"/>
        <v>40.5</v>
      </c>
      <c r="AA55" s="28">
        <f t="shared" si="95"/>
        <v>0.5</v>
      </c>
      <c r="AB55" s="28">
        <f t="shared" si="95"/>
        <v>0</v>
      </c>
      <c r="AC55" s="28">
        <f t="shared" si="95"/>
        <v>0</v>
      </c>
      <c r="AD55" s="28">
        <f t="shared" si="95"/>
        <v>171</v>
      </c>
      <c r="AE55" s="28">
        <f t="shared" si="95"/>
        <v>9</v>
      </c>
      <c r="AF55" s="28">
        <f t="shared" si="95"/>
        <v>9</v>
      </c>
      <c r="AG55" s="28">
        <f t="shared" si="95"/>
        <v>0</v>
      </c>
      <c r="AH55" s="28">
        <f t="shared" si="95"/>
        <v>0</v>
      </c>
      <c r="AI55" s="28"/>
      <c r="AJ55" s="28">
        <f t="shared" si="95"/>
        <v>14</v>
      </c>
      <c r="AK55" s="28">
        <f t="shared" si="95"/>
        <v>-360</v>
      </c>
      <c r="AL55" s="28">
        <f t="shared" si="95"/>
        <v>9</v>
      </c>
      <c r="AM55" s="28">
        <f t="shared" si="95"/>
        <v>22.3</v>
      </c>
      <c r="AN55" s="28">
        <f t="shared" si="95"/>
        <v>27.9</v>
      </c>
      <c r="AO55" s="28">
        <f t="shared" si="95"/>
        <v>0.2</v>
      </c>
      <c r="AP55" s="28">
        <f t="shared" si="95"/>
        <v>0</v>
      </c>
      <c r="AQ55" s="28">
        <f t="shared" si="95"/>
        <v>0</v>
      </c>
      <c r="AR55" s="28">
        <f t="shared" si="95"/>
        <v>133.39999999999998</v>
      </c>
      <c r="AS55" s="28">
        <f t="shared" si="95"/>
        <v>-255</v>
      </c>
      <c r="AT55" s="28">
        <f t="shared" si="95"/>
        <v>-105</v>
      </c>
      <c r="AU55" s="28">
        <f t="shared" si="95"/>
        <v>-150</v>
      </c>
      <c r="AV55" s="28">
        <f t="shared" si="95"/>
        <v>0</v>
      </c>
    </row>
    <row r="56" spans="1:48" x14ac:dyDescent="0.25">
      <c r="A56" s="12"/>
      <c r="B56" s="14" t="s">
        <v>118</v>
      </c>
      <c r="C56" s="25">
        <v>44265</v>
      </c>
      <c r="D56" s="28">
        <f t="shared" si="1"/>
        <v>1</v>
      </c>
      <c r="E56" s="29"/>
      <c r="F56" s="29"/>
      <c r="G56" s="29">
        <v>1</v>
      </c>
      <c r="H56" s="29">
        <v>20</v>
      </c>
      <c r="I56" s="29"/>
      <c r="J56" s="29">
        <v>4</v>
      </c>
      <c r="K56" s="29"/>
      <c r="L56" s="29"/>
      <c r="M56" s="29"/>
      <c r="N56" s="29"/>
      <c r="O56" s="29"/>
      <c r="P56" s="29">
        <v>14</v>
      </c>
      <c r="Q56" s="28">
        <f t="shared" si="4"/>
        <v>0</v>
      </c>
      <c r="R56" s="29"/>
      <c r="S56" s="29"/>
      <c r="T56" s="29"/>
      <c r="U56" s="28"/>
      <c r="V56" s="29">
        <v>33</v>
      </c>
      <c r="W56" s="29"/>
      <c r="X56" s="29">
        <v>18</v>
      </c>
      <c r="Y56" s="29"/>
      <c r="Z56" s="29">
        <v>15</v>
      </c>
      <c r="AA56" s="29"/>
      <c r="AB56" s="29"/>
      <c r="AC56" s="29"/>
      <c r="AD56" s="29">
        <v>85.6</v>
      </c>
      <c r="AE56" s="28"/>
      <c r="AF56" s="29"/>
      <c r="AG56" s="29"/>
      <c r="AH56" s="29"/>
      <c r="AI56" s="28"/>
      <c r="AJ56" s="31">
        <f t="shared" ref="AJ56:AR58" si="96">V56-H56</f>
        <v>13</v>
      </c>
      <c r="AK56" s="31">
        <f t="shared" si="96"/>
        <v>0</v>
      </c>
      <c r="AL56" s="31">
        <f t="shared" si="96"/>
        <v>14</v>
      </c>
      <c r="AM56" s="31">
        <f t="shared" si="96"/>
        <v>0</v>
      </c>
      <c r="AN56" s="31">
        <f t="shared" si="96"/>
        <v>15</v>
      </c>
      <c r="AO56" s="31">
        <f t="shared" si="96"/>
        <v>0</v>
      </c>
      <c r="AP56" s="31">
        <f t="shared" si="96"/>
        <v>0</v>
      </c>
      <c r="AQ56" s="31">
        <f t="shared" si="96"/>
        <v>0</v>
      </c>
      <c r="AR56" s="31">
        <f t="shared" si="96"/>
        <v>71.599999999999994</v>
      </c>
      <c r="AS56" s="31">
        <f t="shared" si="9"/>
        <v>0</v>
      </c>
      <c r="AT56" s="31">
        <f t="shared" ref="AT56:AV58" si="97">AF56-R56</f>
        <v>0</v>
      </c>
      <c r="AU56" s="31">
        <f t="shared" si="97"/>
        <v>0</v>
      </c>
      <c r="AV56" s="31">
        <f t="shared" si="97"/>
        <v>0</v>
      </c>
    </row>
    <row r="57" spans="1:48" x14ac:dyDescent="0.25">
      <c r="A57" s="12"/>
      <c r="B57" s="14" t="s">
        <v>209</v>
      </c>
      <c r="C57" s="25">
        <v>43825</v>
      </c>
      <c r="D57" s="28">
        <f t="shared" si="1"/>
        <v>1</v>
      </c>
      <c r="E57" s="29"/>
      <c r="F57" s="29"/>
      <c r="G57" s="29">
        <v>1</v>
      </c>
      <c r="H57" s="29">
        <v>32</v>
      </c>
      <c r="I57" s="29">
        <v>460</v>
      </c>
      <c r="J57" s="29">
        <v>5</v>
      </c>
      <c r="K57" s="29">
        <v>0.4</v>
      </c>
      <c r="L57" s="29"/>
      <c r="M57" s="29">
        <v>0.3</v>
      </c>
      <c r="N57" s="29"/>
      <c r="O57" s="29"/>
      <c r="P57" s="29">
        <v>11.2</v>
      </c>
      <c r="Q57" s="28">
        <f t="shared" si="4"/>
        <v>119</v>
      </c>
      <c r="R57" s="29">
        <v>20</v>
      </c>
      <c r="S57" s="29">
        <v>99</v>
      </c>
      <c r="T57" s="29"/>
      <c r="U57" s="28"/>
      <c r="V57" s="29">
        <v>32</v>
      </c>
      <c r="W57" s="29">
        <v>100</v>
      </c>
      <c r="X57" s="29">
        <v>4</v>
      </c>
      <c r="Y57" s="29">
        <v>13.3</v>
      </c>
      <c r="Z57" s="29">
        <v>14</v>
      </c>
      <c r="AA57" s="29">
        <v>0.5</v>
      </c>
      <c r="AB57" s="29"/>
      <c r="AC57" s="29"/>
      <c r="AD57" s="29"/>
      <c r="AE57" s="28"/>
      <c r="AF57" s="29"/>
      <c r="AG57" s="29"/>
      <c r="AH57" s="29"/>
      <c r="AI57" s="28"/>
      <c r="AJ57" s="31">
        <f t="shared" si="96"/>
        <v>0</v>
      </c>
      <c r="AK57" s="31">
        <f t="shared" si="96"/>
        <v>-360</v>
      </c>
      <c r="AL57" s="31">
        <f t="shared" si="96"/>
        <v>-1</v>
      </c>
      <c r="AM57" s="31">
        <f t="shared" si="96"/>
        <v>12.9</v>
      </c>
      <c r="AN57" s="31">
        <f t="shared" si="96"/>
        <v>14</v>
      </c>
      <c r="AO57" s="31">
        <f t="shared" si="96"/>
        <v>0.2</v>
      </c>
      <c r="AP57" s="31">
        <f t="shared" si="96"/>
        <v>0</v>
      </c>
      <c r="AQ57" s="31">
        <f t="shared" si="96"/>
        <v>0</v>
      </c>
      <c r="AR57" s="31">
        <f t="shared" si="96"/>
        <v>-11.2</v>
      </c>
      <c r="AS57" s="31">
        <f>AE57-Q57</f>
        <v>-119</v>
      </c>
      <c r="AT57" s="31">
        <f t="shared" si="97"/>
        <v>-20</v>
      </c>
      <c r="AU57" s="31">
        <f t="shared" si="97"/>
        <v>-99</v>
      </c>
      <c r="AV57" s="31">
        <f t="shared" si="97"/>
        <v>0</v>
      </c>
    </row>
    <row r="58" spans="1:48" x14ac:dyDescent="0.25">
      <c r="A58" s="12"/>
      <c r="B58" s="14" t="s">
        <v>120</v>
      </c>
      <c r="C58" s="25">
        <v>43475</v>
      </c>
      <c r="D58" s="28">
        <f t="shared" si="1"/>
        <v>1</v>
      </c>
      <c r="E58" s="29"/>
      <c r="F58" s="29"/>
      <c r="G58" s="29">
        <v>1</v>
      </c>
      <c r="H58" s="29">
        <v>40</v>
      </c>
      <c r="I58" s="29"/>
      <c r="J58" s="29">
        <v>70</v>
      </c>
      <c r="K58" s="29">
        <v>1.1000000000000001</v>
      </c>
      <c r="L58" s="29">
        <v>12.6</v>
      </c>
      <c r="M58" s="29"/>
      <c r="N58" s="29"/>
      <c r="O58" s="29"/>
      <c r="P58" s="29">
        <v>12.4</v>
      </c>
      <c r="Q58" s="28">
        <f t="shared" si="4"/>
        <v>145</v>
      </c>
      <c r="R58" s="29">
        <v>94</v>
      </c>
      <c r="S58" s="29">
        <v>51</v>
      </c>
      <c r="T58" s="29"/>
      <c r="U58" s="28"/>
      <c r="V58" s="29">
        <v>41</v>
      </c>
      <c r="W58" s="29"/>
      <c r="X58" s="29">
        <v>66</v>
      </c>
      <c r="Y58" s="29">
        <v>10.5</v>
      </c>
      <c r="Z58" s="29">
        <v>11.5</v>
      </c>
      <c r="AA58" s="29"/>
      <c r="AB58" s="29"/>
      <c r="AC58" s="29"/>
      <c r="AD58" s="29">
        <v>85.4</v>
      </c>
      <c r="AE58" s="28">
        <f t="shared" si="5"/>
        <v>9</v>
      </c>
      <c r="AF58" s="29">
        <v>9</v>
      </c>
      <c r="AG58" s="29"/>
      <c r="AH58" s="29"/>
      <c r="AI58" s="28"/>
      <c r="AJ58" s="31">
        <f t="shared" si="96"/>
        <v>1</v>
      </c>
      <c r="AK58" s="31">
        <f t="shared" si="96"/>
        <v>0</v>
      </c>
      <c r="AL58" s="31">
        <f t="shared" si="96"/>
        <v>-4</v>
      </c>
      <c r="AM58" s="31">
        <f t="shared" si="96"/>
        <v>9.4</v>
      </c>
      <c r="AN58" s="31">
        <f t="shared" si="96"/>
        <v>-1.0999999999999996</v>
      </c>
      <c r="AO58" s="31">
        <f t="shared" si="96"/>
        <v>0</v>
      </c>
      <c r="AP58" s="31">
        <f t="shared" si="96"/>
        <v>0</v>
      </c>
      <c r="AQ58" s="31">
        <f t="shared" si="96"/>
        <v>0</v>
      </c>
      <c r="AR58" s="31">
        <f t="shared" si="96"/>
        <v>73</v>
      </c>
      <c r="AS58" s="31">
        <f t="shared" si="9"/>
        <v>-136</v>
      </c>
      <c r="AT58" s="31">
        <f t="shared" si="97"/>
        <v>-85</v>
      </c>
      <c r="AU58" s="31">
        <f t="shared" si="97"/>
        <v>-51</v>
      </c>
      <c r="AV58" s="31">
        <f t="shared" si="97"/>
        <v>0</v>
      </c>
    </row>
    <row r="59" spans="1:48" x14ac:dyDescent="0.25">
      <c r="A59" s="12"/>
      <c r="B59" s="13" t="s">
        <v>62</v>
      </c>
      <c r="C59" s="24"/>
      <c r="D59" s="28">
        <f t="shared" si="1"/>
        <v>12</v>
      </c>
      <c r="E59" s="28"/>
      <c r="F59" s="28"/>
      <c r="G59" s="28">
        <f t="shared" ref="G59:AV59" si="98">SUM(G60:G71)</f>
        <v>12</v>
      </c>
      <c r="H59" s="28">
        <f t="shared" si="98"/>
        <v>329</v>
      </c>
      <c r="I59" s="28">
        <f t="shared" si="98"/>
        <v>5436</v>
      </c>
      <c r="J59" s="28">
        <f t="shared" si="98"/>
        <v>195</v>
      </c>
      <c r="K59" s="28">
        <f t="shared" si="98"/>
        <v>46</v>
      </c>
      <c r="L59" s="28">
        <f t="shared" si="98"/>
        <v>94.7</v>
      </c>
      <c r="M59" s="28">
        <f t="shared" si="98"/>
        <v>5.7</v>
      </c>
      <c r="N59" s="28">
        <f t="shared" si="98"/>
        <v>227</v>
      </c>
      <c r="O59" s="28">
        <f t="shared" si="98"/>
        <v>9.6</v>
      </c>
      <c r="P59" s="28">
        <f t="shared" si="98"/>
        <v>201.9</v>
      </c>
      <c r="Q59" s="28">
        <f t="shared" si="98"/>
        <v>1438</v>
      </c>
      <c r="R59" s="28">
        <f t="shared" si="98"/>
        <v>904</v>
      </c>
      <c r="S59" s="28">
        <f t="shared" si="98"/>
        <v>534</v>
      </c>
      <c r="T59" s="28">
        <f t="shared" si="98"/>
        <v>0</v>
      </c>
      <c r="U59" s="28"/>
      <c r="V59" s="28">
        <f t="shared" si="98"/>
        <v>340</v>
      </c>
      <c r="W59" s="28">
        <f t="shared" si="98"/>
        <v>4399</v>
      </c>
      <c r="X59" s="28">
        <f t="shared" si="98"/>
        <v>171</v>
      </c>
      <c r="Y59" s="28">
        <f t="shared" si="98"/>
        <v>68.600000000000009</v>
      </c>
      <c r="Z59" s="28">
        <f t="shared" si="98"/>
        <v>119.4</v>
      </c>
      <c r="AA59" s="28">
        <f t="shared" si="98"/>
        <v>6.2000000000000011</v>
      </c>
      <c r="AB59" s="28">
        <f t="shared" si="98"/>
        <v>136.9</v>
      </c>
      <c r="AC59" s="28">
        <f t="shared" si="98"/>
        <v>0</v>
      </c>
      <c r="AD59" s="28">
        <f t="shared" si="98"/>
        <v>550.1</v>
      </c>
      <c r="AE59" s="28">
        <f t="shared" si="98"/>
        <v>193</v>
      </c>
      <c r="AF59" s="28">
        <f t="shared" si="98"/>
        <v>130</v>
      </c>
      <c r="AG59" s="28">
        <f t="shared" si="98"/>
        <v>63</v>
      </c>
      <c r="AH59" s="28">
        <f t="shared" si="98"/>
        <v>0</v>
      </c>
      <c r="AI59" s="28"/>
      <c r="AJ59" s="28">
        <f t="shared" si="98"/>
        <v>11</v>
      </c>
      <c r="AK59" s="28">
        <f t="shared" si="98"/>
        <v>-1037</v>
      </c>
      <c r="AL59" s="28">
        <f t="shared" si="98"/>
        <v>-24</v>
      </c>
      <c r="AM59" s="28">
        <f t="shared" si="98"/>
        <v>22.6</v>
      </c>
      <c r="AN59" s="28">
        <f t="shared" si="98"/>
        <v>24.700000000000003</v>
      </c>
      <c r="AO59" s="28">
        <f t="shared" si="98"/>
        <v>0.5</v>
      </c>
      <c r="AP59" s="28">
        <f t="shared" si="98"/>
        <v>-90.1</v>
      </c>
      <c r="AQ59" s="28">
        <f t="shared" si="98"/>
        <v>-9.6</v>
      </c>
      <c r="AR59" s="28">
        <f t="shared" si="98"/>
        <v>348.2</v>
      </c>
      <c r="AS59" s="28">
        <f t="shared" si="98"/>
        <v>-1245</v>
      </c>
      <c r="AT59" s="28">
        <f t="shared" si="98"/>
        <v>-774</v>
      </c>
      <c r="AU59" s="28">
        <f t="shared" si="98"/>
        <v>-471</v>
      </c>
      <c r="AV59" s="28">
        <f t="shared" si="98"/>
        <v>0</v>
      </c>
    </row>
    <row r="60" spans="1:48" x14ac:dyDescent="0.25">
      <c r="A60" s="12"/>
      <c r="B60" s="14" t="s">
        <v>134</v>
      </c>
      <c r="C60" s="25">
        <v>44752</v>
      </c>
      <c r="D60" s="28">
        <f t="shared" si="1"/>
        <v>1</v>
      </c>
      <c r="E60" s="29"/>
      <c r="F60" s="29"/>
      <c r="G60" s="29">
        <v>1</v>
      </c>
      <c r="H60" s="29"/>
      <c r="I60" s="29"/>
      <c r="J60" s="29"/>
      <c r="K60" s="29">
        <v>11</v>
      </c>
      <c r="L60" s="29"/>
      <c r="M60" s="29"/>
      <c r="N60" s="29"/>
      <c r="O60" s="29"/>
      <c r="P60" s="29"/>
      <c r="Q60" s="28">
        <f t="shared" si="4"/>
        <v>0</v>
      </c>
      <c r="R60" s="29"/>
      <c r="S60" s="29"/>
      <c r="T60" s="29"/>
      <c r="U60" s="28"/>
      <c r="V60" s="29"/>
      <c r="W60" s="29"/>
      <c r="X60" s="29"/>
      <c r="Y60" s="29"/>
      <c r="Z60" s="29"/>
      <c r="AA60" s="29"/>
      <c r="AB60" s="29"/>
      <c r="AC60" s="29"/>
      <c r="AD60" s="29"/>
      <c r="AE60" s="28"/>
      <c r="AF60" s="29"/>
      <c r="AG60" s="29"/>
      <c r="AH60" s="29"/>
      <c r="AI60" s="28"/>
      <c r="AJ60" s="31">
        <f t="shared" ref="AJ60:AJ71" si="99">V60-H60</f>
        <v>0</v>
      </c>
      <c r="AK60" s="31">
        <f t="shared" ref="AK60:AK71" si="100">W60-I60</f>
        <v>0</v>
      </c>
      <c r="AL60" s="31">
        <f t="shared" ref="AL60:AL71" si="101">X60-J60</f>
        <v>0</v>
      </c>
      <c r="AM60" s="31">
        <f t="shared" ref="AM60:AM71" si="102">Y60-K60</f>
        <v>-11</v>
      </c>
      <c r="AN60" s="31">
        <f t="shared" ref="AN60:AN71" si="103">Z60-L60</f>
        <v>0</v>
      </c>
      <c r="AO60" s="31">
        <f t="shared" ref="AO60:AO71" si="104">AA60-M60</f>
        <v>0</v>
      </c>
      <c r="AP60" s="31">
        <f t="shared" ref="AP60:AP71" si="105">AB60-N60</f>
        <v>0</v>
      </c>
      <c r="AQ60" s="31">
        <f t="shared" ref="AQ60:AQ71" si="106">AC60-O60</f>
        <v>0</v>
      </c>
      <c r="AR60" s="31">
        <f t="shared" ref="AR60:AR71" si="107">AD60-P60</f>
        <v>0</v>
      </c>
      <c r="AS60" s="31">
        <f t="shared" si="9"/>
        <v>0</v>
      </c>
      <c r="AT60" s="31">
        <f t="shared" ref="AT60:AT71" si="108">AF60-R60</f>
        <v>0</v>
      </c>
      <c r="AU60" s="31">
        <f t="shared" ref="AU60:AU71" si="109">AG60-S60</f>
        <v>0</v>
      </c>
      <c r="AV60" s="31">
        <f t="shared" ref="AV60:AV71" si="110">AH60-T60</f>
        <v>0</v>
      </c>
    </row>
    <row r="61" spans="1:48" x14ac:dyDescent="0.25">
      <c r="A61" s="12"/>
      <c r="B61" s="14" t="s">
        <v>210</v>
      </c>
      <c r="C61" s="25">
        <v>39965</v>
      </c>
      <c r="D61" s="28">
        <f t="shared" si="1"/>
        <v>1</v>
      </c>
      <c r="E61" s="29"/>
      <c r="F61" s="29"/>
      <c r="G61" s="29">
        <v>1</v>
      </c>
      <c r="H61" s="29">
        <v>108</v>
      </c>
      <c r="I61" s="29">
        <v>535</v>
      </c>
      <c r="J61" s="29">
        <v>127</v>
      </c>
      <c r="K61" s="29">
        <v>2</v>
      </c>
      <c r="L61" s="29">
        <v>39</v>
      </c>
      <c r="M61" s="29">
        <v>0.6</v>
      </c>
      <c r="N61" s="29"/>
      <c r="O61" s="29"/>
      <c r="P61" s="29">
        <v>9.8000000000000007</v>
      </c>
      <c r="Q61" s="28">
        <f t="shared" si="4"/>
        <v>56</v>
      </c>
      <c r="R61" s="29">
        <v>56</v>
      </c>
      <c r="S61" s="29"/>
      <c r="T61" s="29"/>
      <c r="U61" s="28"/>
      <c r="V61" s="29">
        <v>108</v>
      </c>
      <c r="W61" s="29">
        <v>585</v>
      </c>
      <c r="X61" s="29">
        <v>86</v>
      </c>
      <c r="Y61" s="29">
        <v>9.4</v>
      </c>
      <c r="Z61" s="29">
        <v>31</v>
      </c>
      <c r="AA61" s="29">
        <v>0.7</v>
      </c>
      <c r="AB61" s="29"/>
      <c r="AC61" s="29"/>
      <c r="AD61" s="29">
        <v>9.8000000000000007</v>
      </c>
      <c r="AE61" s="28"/>
      <c r="AF61" s="29"/>
      <c r="AG61" s="29"/>
      <c r="AH61" s="29"/>
      <c r="AI61" s="28"/>
      <c r="AJ61" s="31">
        <f t="shared" si="99"/>
        <v>0</v>
      </c>
      <c r="AK61" s="31">
        <f t="shared" si="100"/>
        <v>50</v>
      </c>
      <c r="AL61" s="31">
        <f t="shared" si="101"/>
        <v>-41</v>
      </c>
      <c r="AM61" s="31">
        <f t="shared" si="102"/>
        <v>7.4</v>
      </c>
      <c r="AN61" s="31">
        <f t="shared" si="103"/>
        <v>-8</v>
      </c>
      <c r="AO61" s="31">
        <f t="shared" si="104"/>
        <v>9.9999999999999978E-2</v>
      </c>
      <c r="AP61" s="31">
        <f t="shared" si="105"/>
        <v>0</v>
      </c>
      <c r="AQ61" s="31">
        <f t="shared" si="106"/>
        <v>0</v>
      </c>
      <c r="AR61" s="31">
        <f t="shared" si="107"/>
        <v>0</v>
      </c>
      <c r="AS61" s="31">
        <f>AE61-Q61</f>
        <v>-56</v>
      </c>
      <c r="AT61" s="31">
        <f t="shared" si="108"/>
        <v>-56</v>
      </c>
      <c r="AU61" s="31">
        <f t="shared" si="109"/>
        <v>0</v>
      </c>
      <c r="AV61" s="31">
        <f t="shared" si="110"/>
        <v>0</v>
      </c>
    </row>
    <row r="62" spans="1:48" x14ac:dyDescent="0.25">
      <c r="A62" s="12"/>
      <c r="B62" s="14" t="s">
        <v>135</v>
      </c>
      <c r="C62" s="25">
        <v>44237</v>
      </c>
      <c r="D62" s="28">
        <f t="shared" si="1"/>
        <v>1</v>
      </c>
      <c r="E62" s="29"/>
      <c r="F62" s="29"/>
      <c r="G62" s="29">
        <v>1</v>
      </c>
      <c r="H62" s="29">
        <v>24</v>
      </c>
      <c r="I62" s="29">
        <v>229</v>
      </c>
      <c r="J62" s="29">
        <v>1</v>
      </c>
      <c r="K62" s="29"/>
      <c r="L62" s="29">
        <v>7.2</v>
      </c>
      <c r="M62" s="29">
        <v>0.3</v>
      </c>
      <c r="N62" s="29"/>
      <c r="O62" s="29"/>
      <c r="P62" s="29">
        <v>20</v>
      </c>
      <c r="Q62" s="28">
        <f t="shared" si="4"/>
        <v>33</v>
      </c>
      <c r="R62" s="29">
        <v>33</v>
      </c>
      <c r="S62" s="29"/>
      <c r="T62" s="29"/>
      <c r="U62" s="28"/>
      <c r="V62" s="29">
        <v>22</v>
      </c>
      <c r="W62" s="29">
        <v>295</v>
      </c>
      <c r="X62" s="29">
        <v>2</v>
      </c>
      <c r="Y62" s="29">
        <v>5.3</v>
      </c>
      <c r="Z62" s="29">
        <v>11.3</v>
      </c>
      <c r="AA62" s="29">
        <v>0.3</v>
      </c>
      <c r="AB62" s="29"/>
      <c r="AC62" s="29"/>
      <c r="AD62" s="29">
        <v>65.8</v>
      </c>
      <c r="AE62" s="28">
        <f t="shared" si="5"/>
        <v>24</v>
      </c>
      <c r="AF62" s="29">
        <v>24</v>
      </c>
      <c r="AG62" s="29"/>
      <c r="AH62" s="29"/>
      <c r="AI62" s="28"/>
      <c r="AJ62" s="31">
        <f t="shared" si="99"/>
        <v>-2</v>
      </c>
      <c r="AK62" s="31">
        <f t="shared" si="100"/>
        <v>66</v>
      </c>
      <c r="AL62" s="31">
        <f t="shared" si="101"/>
        <v>1</v>
      </c>
      <c r="AM62" s="31">
        <f t="shared" si="102"/>
        <v>5.3</v>
      </c>
      <c r="AN62" s="31">
        <f t="shared" si="103"/>
        <v>4.1000000000000005</v>
      </c>
      <c r="AO62" s="31">
        <f t="shared" si="104"/>
        <v>0</v>
      </c>
      <c r="AP62" s="31">
        <f t="shared" si="105"/>
        <v>0</v>
      </c>
      <c r="AQ62" s="31">
        <f t="shared" si="106"/>
        <v>0</v>
      </c>
      <c r="AR62" s="31">
        <f t="shared" si="107"/>
        <v>45.8</v>
      </c>
      <c r="AS62" s="31">
        <f t="shared" si="9"/>
        <v>-9</v>
      </c>
      <c r="AT62" s="31">
        <f t="shared" si="108"/>
        <v>-9</v>
      </c>
      <c r="AU62" s="31">
        <f t="shared" si="109"/>
        <v>0</v>
      </c>
      <c r="AV62" s="31">
        <f t="shared" si="110"/>
        <v>0</v>
      </c>
    </row>
    <row r="63" spans="1:48" x14ac:dyDescent="0.25">
      <c r="A63" s="12"/>
      <c r="B63" s="14" t="s">
        <v>136</v>
      </c>
      <c r="C63" s="25">
        <v>43840</v>
      </c>
      <c r="D63" s="28">
        <f t="shared" si="1"/>
        <v>1</v>
      </c>
      <c r="E63" s="29"/>
      <c r="F63" s="29"/>
      <c r="G63" s="29">
        <v>1</v>
      </c>
      <c r="H63" s="29">
        <v>4</v>
      </c>
      <c r="I63" s="29">
        <v>370</v>
      </c>
      <c r="J63" s="29">
        <v>2</v>
      </c>
      <c r="K63" s="29"/>
      <c r="L63" s="29"/>
      <c r="M63" s="29">
        <v>0.2</v>
      </c>
      <c r="N63" s="29">
        <v>78.400000000000006</v>
      </c>
      <c r="O63" s="29"/>
      <c r="P63" s="29">
        <v>11.7</v>
      </c>
      <c r="Q63" s="28">
        <f t="shared" si="4"/>
        <v>258</v>
      </c>
      <c r="R63" s="29">
        <v>171</v>
      </c>
      <c r="S63" s="29">
        <v>87</v>
      </c>
      <c r="T63" s="29"/>
      <c r="U63" s="28"/>
      <c r="V63" s="29">
        <v>8</v>
      </c>
      <c r="W63" s="29">
        <v>315</v>
      </c>
      <c r="X63" s="29">
        <v>2</v>
      </c>
      <c r="Y63" s="29">
        <v>1.4</v>
      </c>
      <c r="Z63" s="29">
        <v>3.8</v>
      </c>
      <c r="AA63" s="29">
        <v>0.6</v>
      </c>
      <c r="AB63" s="29"/>
      <c r="AC63" s="29"/>
      <c r="AD63" s="29">
        <v>78.400000000000006</v>
      </c>
      <c r="AE63" s="28">
        <f t="shared" si="5"/>
        <v>16</v>
      </c>
      <c r="AF63" s="29">
        <v>16</v>
      </c>
      <c r="AG63" s="29"/>
      <c r="AH63" s="29"/>
      <c r="AI63" s="28"/>
      <c r="AJ63" s="31">
        <f t="shared" si="99"/>
        <v>4</v>
      </c>
      <c r="AK63" s="31">
        <f t="shared" si="100"/>
        <v>-55</v>
      </c>
      <c r="AL63" s="31">
        <f t="shared" si="101"/>
        <v>0</v>
      </c>
      <c r="AM63" s="31">
        <f t="shared" si="102"/>
        <v>1.4</v>
      </c>
      <c r="AN63" s="31">
        <f t="shared" si="103"/>
        <v>3.8</v>
      </c>
      <c r="AO63" s="31">
        <f t="shared" si="104"/>
        <v>0.39999999999999997</v>
      </c>
      <c r="AP63" s="31">
        <f t="shared" si="105"/>
        <v>-78.400000000000006</v>
      </c>
      <c r="AQ63" s="31">
        <f t="shared" si="106"/>
        <v>0</v>
      </c>
      <c r="AR63" s="31">
        <f t="shared" si="107"/>
        <v>66.7</v>
      </c>
      <c r="AS63" s="31">
        <f t="shared" si="9"/>
        <v>-242</v>
      </c>
      <c r="AT63" s="31">
        <f t="shared" si="108"/>
        <v>-155</v>
      </c>
      <c r="AU63" s="31">
        <f t="shared" si="109"/>
        <v>-87</v>
      </c>
      <c r="AV63" s="31">
        <f t="shared" si="110"/>
        <v>0</v>
      </c>
    </row>
    <row r="64" spans="1:48" x14ac:dyDescent="0.25">
      <c r="A64" s="12"/>
      <c r="B64" s="14" t="s">
        <v>137</v>
      </c>
      <c r="C64" s="25">
        <v>45056</v>
      </c>
      <c r="D64" s="28">
        <f t="shared" si="1"/>
        <v>1</v>
      </c>
      <c r="E64" s="29"/>
      <c r="F64" s="29"/>
      <c r="G64" s="29">
        <v>1</v>
      </c>
      <c r="H64" s="29"/>
      <c r="I64" s="29"/>
      <c r="J64" s="29"/>
      <c r="K64" s="29"/>
      <c r="L64" s="29"/>
      <c r="M64" s="29"/>
      <c r="N64" s="29"/>
      <c r="O64" s="29"/>
      <c r="P64" s="29"/>
      <c r="Q64" s="28">
        <f t="shared" si="4"/>
        <v>0</v>
      </c>
      <c r="R64" s="29"/>
      <c r="S64" s="29"/>
      <c r="T64" s="29"/>
      <c r="U64" s="28"/>
      <c r="V64" s="29"/>
      <c r="W64" s="29"/>
      <c r="X64" s="29"/>
      <c r="Y64" s="29"/>
      <c r="Z64" s="29"/>
      <c r="AA64" s="29"/>
      <c r="AB64" s="29"/>
      <c r="AC64" s="29"/>
      <c r="AD64" s="29">
        <v>30.5</v>
      </c>
      <c r="AE64" s="28"/>
      <c r="AF64" s="29"/>
      <c r="AG64" s="29"/>
      <c r="AH64" s="29"/>
      <c r="AI64" s="28"/>
      <c r="AJ64" s="31">
        <f t="shared" si="99"/>
        <v>0</v>
      </c>
      <c r="AK64" s="31">
        <f t="shared" si="100"/>
        <v>0</v>
      </c>
      <c r="AL64" s="31">
        <f t="shared" si="101"/>
        <v>0</v>
      </c>
      <c r="AM64" s="31">
        <f t="shared" si="102"/>
        <v>0</v>
      </c>
      <c r="AN64" s="31">
        <f t="shared" si="103"/>
        <v>0</v>
      </c>
      <c r="AO64" s="31">
        <f t="shared" si="104"/>
        <v>0</v>
      </c>
      <c r="AP64" s="31">
        <f t="shared" si="105"/>
        <v>0</v>
      </c>
      <c r="AQ64" s="31">
        <f t="shared" si="106"/>
        <v>0</v>
      </c>
      <c r="AR64" s="31">
        <f t="shared" si="107"/>
        <v>30.5</v>
      </c>
      <c r="AS64" s="31">
        <f t="shared" si="9"/>
        <v>0</v>
      </c>
      <c r="AT64" s="31">
        <f t="shared" si="108"/>
        <v>0</v>
      </c>
      <c r="AU64" s="31">
        <f t="shared" si="109"/>
        <v>0</v>
      </c>
      <c r="AV64" s="31">
        <f t="shared" si="110"/>
        <v>0</v>
      </c>
    </row>
    <row r="65" spans="1:48" x14ac:dyDescent="0.25">
      <c r="A65" s="12"/>
      <c r="B65" s="14" t="s">
        <v>166</v>
      </c>
      <c r="C65" s="25">
        <v>42583</v>
      </c>
      <c r="D65" s="28">
        <f t="shared" si="1"/>
        <v>1</v>
      </c>
      <c r="E65" s="29"/>
      <c r="F65" s="29"/>
      <c r="G65" s="29">
        <v>1</v>
      </c>
      <c r="H65" s="29">
        <v>10</v>
      </c>
      <c r="I65" s="29">
        <v>1373</v>
      </c>
      <c r="J65" s="29">
        <v>5</v>
      </c>
      <c r="K65" s="29">
        <v>22.9</v>
      </c>
      <c r="L65" s="29">
        <v>2</v>
      </c>
      <c r="M65" s="29">
        <v>1.6</v>
      </c>
      <c r="N65" s="29">
        <v>99.6</v>
      </c>
      <c r="O65" s="29">
        <v>9.6</v>
      </c>
      <c r="P65" s="29">
        <v>93.3</v>
      </c>
      <c r="Q65" s="28">
        <f t="shared" si="4"/>
        <v>538</v>
      </c>
      <c r="R65" s="29">
        <v>254</v>
      </c>
      <c r="S65" s="29">
        <v>284</v>
      </c>
      <c r="T65" s="29"/>
      <c r="U65" s="28"/>
      <c r="V65" s="29">
        <v>9</v>
      </c>
      <c r="W65" s="29">
        <v>508</v>
      </c>
      <c r="X65" s="29">
        <v>4</v>
      </c>
      <c r="Y65" s="29">
        <v>28.2</v>
      </c>
      <c r="Z65" s="29">
        <v>3.4</v>
      </c>
      <c r="AA65" s="29">
        <v>1.6</v>
      </c>
      <c r="AB65" s="29">
        <v>136.9</v>
      </c>
      <c r="AC65" s="29"/>
      <c r="AD65" s="29">
        <v>56</v>
      </c>
      <c r="AE65" s="28">
        <f t="shared" si="5"/>
        <v>48</v>
      </c>
      <c r="AF65" s="29">
        <v>48</v>
      </c>
      <c r="AG65" s="29"/>
      <c r="AH65" s="29"/>
      <c r="AI65" s="28"/>
      <c r="AJ65" s="31">
        <f t="shared" si="99"/>
        <v>-1</v>
      </c>
      <c r="AK65" s="31">
        <f t="shared" si="100"/>
        <v>-865</v>
      </c>
      <c r="AL65" s="31">
        <f t="shared" si="101"/>
        <v>-1</v>
      </c>
      <c r="AM65" s="31">
        <f t="shared" si="102"/>
        <v>5.3000000000000007</v>
      </c>
      <c r="AN65" s="31">
        <f t="shared" si="103"/>
        <v>1.4</v>
      </c>
      <c r="AO65" s="31">
        <f t="shared" si="104"/>
        <v>0</v>
      </c>
      <c r="AP65" s="31">
        <f t="shared" si="105"/>
        <v>37.300000000000011</v>
      </c>
      <c r="AQ65" s="31">
        <f t="shared" si="106"/>
        <v>-9.6</v>
      </c>
      <c r="AR65" s="31">
        <f t="shared" si="107"/>
        <v>-37.299999999999997</v>
      </c>
      <c r="AS65" s="31">
        <f>AE65-Q65</f>
        <v>-490</v>
      </c>
      <c r="AT65" s="31">
        <f t="shared" si="108"/>
        <v>-206</v>
      </c>
      <c r="AU65" s="31">
        <f t="shared" si="109"/>
        <v>-284</v>
      </c>
      <c r="AV65" s="31">
        <f t="shared" si="110"/>
        <v>0</v>
      </c>
    </row>
    <row r="66" spans="1:48" x14ac:dyDescent="0.25">
      <c r="A66" s="12"/>
      <c r="B66" s="14" t="s">
        <v>138</v>
      </c>
      <c r="C66" s="25">
        <v>42804</v>
      </c>
      <c r="D66" s="28">
        <f t="shared" si="1"/>
        <v>1</v>
      </c>
      <c r="E66" s="29"/>
      <c r="F66" s="29"/>
      <c r="G66" s="29">
        <v>1</v>
      </c>
      <c r="H66" s="29">
        <v>59</v>
      </c>
      <c r="I66" s="29">
        <v>562</v>
      </c>
      <c r="J66" s="29">
        <v>48</v>
      </c>
      <c r="K66" s="29"/>
      <c r="L66" s="29"/>
      <c r="M66" s="29">
        <v>0.4</v>
      </c>
      <c r="N66" s="29"/>
      <c r="O66" s="29"/>
      <c r="P66" s="29">
        <v>19.600000000000001</v>
      </c>
      <c r="Q66" s="28">
        <f t="shared" si="4"/>
        <v>38</v>
      </c>
      <c r="R66" s="29">
        <v>38</v>
      </c>
      <c r="S66" s="29"/>
      <c r="T66" s="29"/>
      <c r="U66" s="28"/>
      <c r="V66" s="29">
        <v>67</v>
      </c>
      <c r="W66" s="29">
        <v>610</v>
      </c>
      <c r="X66" s="29">
        <v>66</v>
      </c>
      <c r="Y66" s="29">
        <v>7.6</v>
      </c>
      <c r="Z66" s="29">
        <v>19</v>
      </c>
      <c r="AA66" s="29">
        <v>0.5</v>
      </c>
      <c r="AB66" s="29"/>
      <c r="AC66" s="29"/>
      <c r="AD66" s="29">
        <v>78.5</v>
      </c>
      <c r="AE66" s="28">
        <f t="shared" si="5"/>
        <v>42</v>
      </c>
      <c r="AF66" s="29">
        <v>42</v>
      </c>
      <c r="AG66" s="29"/>
      <c r="AH66" s="29"/>
      <c r="AI66" s="28"/>
      <c r="AJ66" s="31">
        <f t="shared" si="99"/>
        <v>8</v>
      </c>
      <c r="AK66" s="31">
        <f t="shared" si="100"/>
        <v>48</v>
      </c>
      <c r="AL66" s="31">
        <f t="shared" si="101"/>
        <v>18</v>
      </c>
      <c r="AM66" s="31">
        <f t="shared" si="102"/>
        <v>7.6</v>
      </c>
      <c r="AN66" s="31">
        <f t="shared" si="103"/>
        <v>19</v>
      </c>
      <c r="AO66" s="31">
        <f t="shared" si="104"/>
        <v>9.9999999999999978E-2</v>
      </c>
      <c r="AP66" s="31">
        <f t="shared" si="105"/>
        <v>0</v>
      </c>
      <c r="AQ66" s="31">
        <f t="shared" si="106"/>
        <v>0</v>
      </c>
      <c r="AR66" s="31">
        <f t="shared" si="107"/>
        <v>58.9</v>
      </c>
      <c r="AS66" s="31">
        <f t="shared" si="9"/>
        <v>4</v>
      </c>
      <c r="AT66" s="31">
        <f t="shared" si="108"/>
        <v>4</v>
      </c>
      <c r="AU66" s="31">
        <f t="shared" si="109"/>
        <v>0</v>
      </c>
      <c r="AV66" s="31">
        <f t="shared" si="110"/>
        <v>0</v>
      </c>
    </row>
    <row r="67" spans="1:48" x14ac:dyDescent="0.25">
      <c r="A67" s="12"/>
      <c r="B67" s="14" t="s">
        <v>139</v>
      </c>
      <c r="C67" s="25">
        <v>42926</v>
      </c>
      <c r="D67" s="28">
        <f t="shared" si="1"/>
        <v>1</v>
      </c>
      <c r="E67" s="29"/>
      <c r="F67" s="29"/>
      <c r="G67" s="29">
        <v>1</v>
      </c>
      <c r="H67" s="29"/>
      <c r="I67" s="29"/>
      <c r="J67" s="29"/>
      <c r="K67" s="29"/>
      <c r="L67" s="29"/>
      <c r="M67" s="29"/>
      <c r="N67" s="29">
        <v>49</v>
      </c>
      <c r="O67" s="29"/>
      <c r="P67" s="29">
        <v>36.5</v>
      </c>
      <c r="Q67" s="28">
        <f t="shared" si="4"/>
        <v>430</v>
      </c>
      <c r="R67" s="29">
        <v>267</v>
      </c>
      <c r="S67" s="29">
        <v>163</v>
      </c>
      <c r="T67" s="29"/>
      <c r="U67" s="28"/>
      <c r="V67" s="29"/>
      <c r="W67" s="29"/>
      <c r="X67" s="29"/>
      <c r="Y67" s="29"/>
      <c r="Z67" s="29"/>
      <c r="AA67" s="29"/>
      <c r="AB67" s="29"/>
      <c r="AC67" s="29"/>
      <c r="AD67" s="29">
        <v>120.3</v>
      </c>
      <c r="AE67" s="28">
        <f t="shared" si="5"/>
        <v>49</v>
      </c>
      <c r="AF67" s="29"/>
      <c r="AG67" s="29">
        <v>49</v>
      </c>
      <c r="AH67" s="29"/>
      <c r="AI67" s="28"/>
      <c r="AJ67" s="31">
        <f t="shared" si="99"/>
        <v>0</v>
      </c>
      <c r="AK67" s="31">
        <f t="shared" si="100"/>
        <v>0</v>
      </c>
      <c r="AL67" s="31">
        <f t="shared" si="101"/>
        <v>0</v>
      </c>
      <c r="AM67" s="31">
        <f t="shared" si="102"/>
        <v>0</v>
      </c>
      <c r="AN67" s="31">
        <f t="shared" si="103"/>
        <v>0</v>
      </c>
      <c r="AO67" s="31">
        <f t="shared" si="104"/>
        <v>0</v>
      </c>
      <c r="AP67" s="31">
        <f t="shared" si="105"/>
        <v>-49</v>
      </c>
      <c r="AQ67" s="31">
        <f t="shared" si="106"/>
        <v>0</v>
      </c>
      <c r="AR67" s="31">
        <f t="shared" si="107"/>
        <v>83.8</v>
      </c>
      <c r="AS67" s="31">
        <f t="shared" si="9"/>
        <v>-381</v>
      </c>
      <c r="AT67" s="31">
        <f t="shared" si="108"/>
        <v>-267</v>
      </c>
      <c r="AU67" s="31">
        <f t="shared" si="109"/>
        <v>-114</v>
      </c>
      <c r="AV67" s="31">
        <f t="shared" si="110"/>
        <v>0</v>
      </c>
    </row>
    <row r="68" spans="1:48" x14ac:dyDescent="0.25">
      <c r="A68" s="12"/>
      <c r="B68" s="14" t="s">
        <v>171</v>
      </c>
      <c r="C68" s="25">
        <v>44783</v>
      </c>
      <c r="D68" s="28">
        <f t="shared" si="1"/>
        <v>1</v>
      </c>
      <c r="E68" s="29"/>
      <c r="F68" s="29"/>
      <c r="G68" s="29">
        <v>1</v>
      </c>
      <c r="H68" s="29"/>
      <c r="I68" s="29"/>
      <c r="J68" s="29"/>
      <c r="K68" s="29"/>
      <c r="L68" s="29"/>
      <c r="M68" s="29"/>
      <c r="N68" s="29"/>
      <c r="O68" s="29"/>
      <c r="P68" s="29"/>
      <c r="Q68" s="28">
        <f t="shared" si="4"/>
        <v>0</v>
      </c>
      <c r="R68" s="29"/>
      <c r="S68" s="29"/>
      <c r="T68" s="29"/>
      <c r="U68" s="28"/>
      <c r="V68" s="29"/>
      <c r="W68" s="29"/>
      <c r="X68" s="29"/>
      <c r="Y68" s="29"/>
      <c r="Z68" s="29"/>
      <c r="AA68" s="29"/>
      <c r="AB68" s="29"/>
      <c r="AC68" s="29"/>
      <c r="AD68" s="29">
        <v>12.3</v>
      </c>
      <c r="AE68" s="28"/>
      <c r="AF68" s="29"/>
      <c r="AG68" s="29"/>
      <c r="AH68" s="29"/>
      <c r="AI68" s="28"/>
      <c r="AJ68" s="31">
        <f t="shared" si="99"/>
        <v>0</v>
      </c>
      <c r="AK68" s="31">
        <f t="shared" si="100"/>
        <v>0</v>
      </c>
      <c r="AL68" s="31">
        <f t="shared" si="101"/>
        <v>0</v>
      </c>
      <c r="AM68" s="31">
        <f t="shared" si="102"/>
        <v>0</v>
      </c>
      <c r="AN68" s="31">
        <f t="shared" si="103"/>
        <v>0</v>
      </c>
      <c r="AO68" s="31">
        <f t="shared" si="104"/>
        <v>0</v>
      </c>
      <c r="AP68" s="31">
        <f t="shared" si="105"/>
        <v>0</v>
      </c>
      <c r="AQ68" s="31">
        <f t="shared" si="106"/>
        <v>0</v>
      </c>
      <c r="AR68" s="31">
        <f t="shared" si="107"/>
        <v>12.3</v>
      </c>
      <c r="AS68" s="31">
        <f>AE68-Q68</f>
        <v>0</v>
      </c>
      <c r="AT68" s="31">
        <f t="shared" si="108"/>
        <v>0</v>
      </c>
      <c r="AU68" s="31">
        <f t="shared" si="109"/>
        <v>0</v>
      </c>
      <c r="AV68" s="31">
        <f t="shared" si="110"/>
        <v>0</v>
      </c>
    </row>
    <row r="69" spans="1:48" x14ac:dyDescent="0.25">
      <c r="A69" s="12"/>
      <c r="B69" s="14" t="s">
        <v>211</v>
      </c>
      <c r="C69" s="25">
        <v>43777</v>
      </c>
      <c r="D69" s="28">
        <f t="shared" si="1"/>
        <v>1</v>
      </c>
      <c r="E69" s="29"/>
      <c r="F69" s="29"/>
      <c r="G69" s="29">
        <v>1</v>
      </c>
      <c r="H69" s="29">
        <v>30</v>
      </c>
      <c r="I69" s="29">
        <v>855</v>
      </c>
      <c r="J69" s="29">
        <v>5</v>
      </c>
      <c r="K69" s="29">
        <v>4.4000000000000004</v>
      </c>
      <c r="L69" s="29">
        <v>11.3</v>
      </c>
      <c r="M69" s="29">
        <v>1.4</v>
      </c>
      <c r="N69" s="29"/>
      <c r="O69" s="29"/>
      <c r="P69" s="29"/>
      <c r="Q69" s="28">
        <f t="shared" si="4"/>
        <v>62</v>
      </c>
      <c r="R69" s="29">
        <v>62</v>
      </c>
      <c r="S69" s="29"/>
      <c r="T69" s="29"/>
      <c r="U69" s="28"/>
      <c r="V69" s="29">
        <v>37</v>
      </c>
      <c r="W69" s="29">
        <v>989</v>
      </c>
      <c r="X69" s="29">
        <v>5</v>
      </c>
      <c r="Y69" s="29">
        <v>5</v>
      </c>
      <c r="Z69" s="29">
        <v>11.3</v>
      </c>
      <c r="AA69" s="29">
        <v>1.1000000000000001</v>
      </c>
      <c r="AB69" s="29"/>
      <c r="AC69" s="29"/>
      <c r="AD69" s="29"/>
      <c r="AE69" s="28"/>
      <c r="AF69" s="29"/>
      <c r="AG69" s="29"/>
      <c r="AH69" s="29"/>
      <c r="AI69" s="28"/>
      <c r="AJ69" s="31">
        <f t="shared" si="99"/>
        <v>7</v>
      </c>
      <c r="AK69" s="31">
        <f t="shared" si="100"/>
        <v>134</v>
      </c>
      <c r="AL69" s="31">
        <f t="shared" si="101"/>
        <v>0</v>
      </c>
      <c r="AM69" s="31">
        <f t="shared" si="102"/>
        <v>0.59999999999999964</v>
      </c>
      <c r="AN69" s="31">
        <f t="shared" si="103"/>
        <v>0</v>
      </c>
      <c r="AO69" s="31">
        <f t="shared" si="104"/>
        <v>-0.29999999999999982</v>
      </c>
      <c r="AP69" s="31">
        <f t="shared" si="105"/>
        <v>0</v>
      </c>
      <c r="AQ69" s="31">
        <f t="shared" si="106"/>
        <v>0</v>
      </c>
      <c r="AR69" s="31">
        <f t="shared" si="107"/>
        <v>0</v>
      </c>
      <c r="AS69" s="31">
        <f>AE69-Q69</f>
        <v>-62</v>
      </c>
      <c r="AT69" s="31">
        <f t="shared" si="108"/>
        <v>-62</v>
      </c>
      <c r="AU69" s="31">
        <f t="shared" si="109"/>
        <v>0</v>
      </c>
      <c r="AV69" s="31">
        <f t="shared" si="110"/>
        <v>0</v>
      </c>
    </row>
    <row r="70" spans="1:48" x14ac:dyDescent="0.25">
      <c r="A70" s="12"/>
      <c r="B70" s="14" t="s">
        <v>212</v>
      </c>
      <c r="C70" s="25">
        <v>42928</v>
      </c>
      <c r="D70" s="28">
        <f t="shared" si="1"/>
        <v>1</v>
      </c>
      <c r="E70" s="29"/>
      <c r="F70" s="29"/>
      <c r="G70" s="29">
        <v>1</v>
      </c>
      <c r="H70" s="29">
        <v>71</v>
      </c>
      <c r="I70" s="29">
        <v>990</v>
      </c>
      <c r="J70" s="29"/>
      <c r="K70" s="29">
        <v>3.7</v>
      </c>
      <c r="L70" s="29">
        <v>28</v>
      </c>
      <c r="M70" s="29">
        <v>0.9</v>
      </c>
      <c r="N70" s="29"/>
      <c r="O70" s="29"/>
      <c r="P70" s="29"/>
      <c r="Q70" s="28">
        <f t="shared" si="4"/>
        <v>0</v>
      </c>
      <c r="R70" s="29"/>
      <c r="S70" s="29"/>
      <c r="T70" s="29"/>
      <c r="U70" s="28"/>
      <c r="V70" s="29">
        <v>66</v>
      </c>
      <c r="W70" s="29">
        <v>990</v>
      </c>
      <c r="X70" s="29"/>
      <c r="Y70" s="29">
        <v>8</v>
      </c>
      <c r="Z70" s="29">
        <v>28.1</v>
      </c>
      <c r="AA70" s="29">
        <v>0.9</v>
      </c>
      <c r="AB70" s="29"/>
      <c r="AC70" s="29"/>
      <c r="AD70" s="29"/>
      <c r="AE70" s="28"/>
      <c r="AF70" s="29"/>
      <c r="AG70" s="29"/>
      <c r="AH70" s="29"/>
      <c r="AI70" s="28"/>
      <c r="AJ70" s="31">
        <f t="shared" si="99"/>
        <v>-5</v>
      </c>
      <c r="AK70" s="31">
        <f t="shared" si="100"/>
        <v>0</v>
      </c>
      <c r="AL70" s="31">
        <f t="shared" si="101"/>
        <v>0</v>
      </c>
      <c r="AM70" s="31">
        <f t="shared" si="102"/>
        <v>4.3</v>
      </c>
      <c r="AN70" s="31">
        <f t="shared" si="103"/>
        <v>0.10000000000000142</v>
      </c>
      <c r="AO70" s="31">
        <f t="shared" si="104"/>
        <v>0</v>
      </c>
      <c r="AP70" s="31">
        <f t="shared" si="105"/>
        <v>0</v>
      </c>
      <c r="AQ70" s="31">
        <f t="shared" si="106"/>
        <v>0</v>
      </c>
      <c r="AR70" s="31">
        <f t="shared" si="107"/>
        <v>0</v>
      </c>
      <c r="AS70" s="31">
        <f>AE70-Q70</f>
        <v>0</v>
      </c>
      <c r="AT70" s="31">
        <f t="shared" si="108"/>
        <v>0</v>
      </c>
      <c r="AU70" s="31">
        <f t="shared" si="109"/>
        <v>0</v>
      </c>
      <c r="AV70" s="31">
        <f t="shared" si="110"/>
        <v>0</v>
      </c>
    </row>
    <row r="71" spans="1:48" x14ac:dyDescent="0.25">
      <c r="A71" s="12"/>
      <c r="B71" s="14" t="s">
        <v>140</v>
      </c>
      <c r="C71" s="25">
        <v>43475</v>
      </c>
      <c r="D71" s="28">
        <f t="shared" si="1"/>
        <v>1</v>
      </c>
      <c r="E71" s="29"/>
      <c r="F71" s="29"/>
      <c r="G71" s="29">
        <v>1</v>
      </c>
      <c r="H71" s="29">
        <v>23</v>
      </c>
      <c r="I71" s="29">
        <v>522</v>
      </c>
      <c r="J71" s="29">
        <v>7</v>
      </c>
      <c r="K71" s="29">
        <v>2</v>
      </c>
      <c r="L71" s="29">
        <v>7.2</v>
      </c>
      <c r="M71" s="29">
        <v>0.3</v>
      </c>
      <c r="N71" s="29"/>
      <c r="O71" s="29"/>
      <c r="P71" s="29">
        <v>11</v>
      </c>
      <c r="Q71" s="28">
        <f t="shared" si="4"/>
        <v>23</v>
      </c>
      <c r="R71" s="29">
        <v>23</v>
      </c>
      <c r="S71" s="29"/>
      <c r="T71" s="29"/>
      <c r="U71" s="28"/>
      <c r="V71" s="29">
        <v>23</v>
      </c>
      <c r="W71" s="29">
        <v>107</v>
      </c>
      <c r="X71" s="29">
        <v>6</v>
      </c>
      <c r="Y71" s="29">
        <v>3.7</v>
      </c>
      <c r="Z71" s="29">
        <v>11.5</v>
      </c>
      <c r="AA71" s="29">
        <v>0.5</v>
      </c>
      <c r="AB71" s="29"/>
      <c r="AC71" s="29"/>
      <c r="AD71" s="29">
        <v>98.5</v>
      </c>
      <c r="AE71" s="28">
        <f t="shared" si="5"/>
        <v>14</v>
      </c>
      <c r="AF71" s="29"/>
      <c r="AG71" s="29">
        <v>14</v>
      </c>
      <c r="AH71" s="29"/>
      <c r="AI71" s="28"/>
      <c r="AJ71" s="31">
        <f t="shared" si="99"/>
        <v>0</v>
      </c>
      <c r="AK71" s="31">
        <f t="shared" si="100"/>
        <v>-415</v>
      </c>
      <c r="AL71" s="31">
        <f t="shared" si="101"/>
        <v>-1</v>
      </c>
      <c r="AM71" s="31">
        <f t="shared" si="102"/>
        <v>1.7000000000000002</v>
      </c>
      <c r="AN71" s="31">
        <f t="shared" si="103"/>
        <v>4.3</v>
      </c>
      <c r="AO71" s="31">
        <f t="shared" si="104"/>
        <v>0.2</v>
      </c>
      <c r="AP71" s="31">
        <f t="shared" si="105"/>
        <v>0</v>
      </c>
      <c r="AQ71" s="31">
        <f t="shared" si="106"/>
        <v>0</v>
      </c>
      <c r="AR71" s="31">
        <f t="shared" si="107"/>
        <v>87.5</v>
      </c>
      <c r="AS71" s="31">
        <f t="shared" si="9"/>
        <v>-9</v>
      </c>
      <c r="AT71" s="31">
        <f t="shared" si="108"/>
        <v>-23</v>
      </c>
      <c r="AU71" s="31">
        <f t="shared" si="109"/>
        <v>14</v>
      </c>
      <c r="AV71" s="31">
        <f t="shared" si="110"/>
        <v>0</v>
      </c>
    </row>
    <row r="72" spans="1:48" x14ac:dyDescent="0.25">
      <c r="A72" s="12"/>
      <c r="B72" s="13" t="s">
        <v>63</v>
      </c>
      <c r="C72" s="24"/>
      <c r="D72" s="28">
        <f t="shared" si="1"/>
        <v>4</v>
      </c>
      <c r="E72" s="28"/>
      <c r="F72" s="28"/>
      <c r="G72" s="28">
        <f>SUM(G73:G76)</f>
        <v>4</v>
      </c>
      <c r="H72" s="28">
        <f t="shared" ref="H72:AV72" si="111">SUM(H73:H76)</f>
        <v>35</v>
      </c>
      <c r="I72" s="28">
        <f t="shared" si="111"/>
        <v>291</v>
      </c>
      <c r="J72" s="28">
        <f t="shared" si="111"/>
        <v>646</v>
      </c>
      <c r="K72" s="28">
        <f t="shared" si="111"/>
        <v>8.1999999999999993</v>
      </c>
      <c r="L72" s="28">
        <f t="shared" si="111"/>
        <v>16.399999999999999</v>
      </c>
      <c r="M72" s="28">
        <f t="shared" si="111"/>
        <v>0.60000000000000009</v>
      </c>
      <c r="N72" s="28">
        <f t="shared" si="111"/>
        <v>0</v>
      </c>
      <c r="O72" s="28">
        <f t="shared" si="111"/>
        <v>0</v>
      </c>
      <c r="P72" s="28">
        <f t="shared" si="111"/>
        <v>31.6</v>
      </c>
      <c r="Q72" s="28">
        <f t="shared" si="111"/>
        <v>81</v>
      </c>
      <c r="R72" s="28">
        <f t="shared" si="111"/>
        <v>81</v>
      </c>
      <c r="S72" s="28">
        <f t="shared" si="111"/>
        <v>0</v>
      </c>
      <c r="T72" s="28">
        <f t="shared" si="111"/>
        <v>0</v>
      </c>
      <c r="U72" s="28"/>
      <c r="V72" s="28">
        <f t="shared" si="111"/>
        <v>60</v>
      </c>
      <c r="W72" s="28">
        <f t="shared" si="111"/>
        <v>520</v>
      </c>
      <c r="X72" s="28">
        <f t="shared" si="111"/>
        <v>184</v>
      </c>
      <c r="Y72" s="28">
        <f t="shared" si="111"/>
        <v>15.3</v>
      </c>
      <c r="Z72" s="28">
        <f t="shared" si="111"/>
        <v>16.399999999999999</v>
      </c>
      <c r="AA72" s="28">
        <f t="shared" si="111"/>
        <v>0.60000000000000009</v>
      </c>
      <c r="AB72" s="28">
        <f t="shared" si="111"/>
        <v>0</v>
      </c>
      <c r="AC72" s="28">
        <f t="shared" si="111"/>
        <v>0</v>
      </c>
      <c r="AD72" s="28">
        <f t="shared" si="111"/>
        <v>226.5</v>
      </c>
      <c r="AE72" s="28"/>
      <c r="AF72" s="28"/>
      <c r="AG72" s="28"/>
      <c r="AH72" s="28"/>
      <c r="AI72" s="28"/>
      <c r="AJ72" s="28">
        <f t="shared" si="111"/>
        <v>25</v>
      </c>
      <c r="AK72" s="28">
        <f t="shared" si="111"/>
        <v>229</v>
      </c>
      <c r="AL72" s="28">
        <f t="shared" si="111"/>
        <v>-462</v>
      </c>
      <c r="AM72" s="28">
        <f t="shared" si="111"/>
        <v>7.1000000000000005</v>
      </c>
      <c r="AN72" s="28">
        <f t="shared" si="111"/>
        <v>0</v>
      </c>
      <c r="AO72" s="28">
        <f t="shared" si="111"/>
        <v>0</v>
      </c>
      <c r="AP72" s="28">
        <f t="shared" si="111"/>
        <v>0</v>
      </c>
      <c r="AQ72" s="28">
        <f t="shared" si="111"/>
        <v>0</v>
      </c>
      <c r="AR72" s="28">
        <f t="shared" si="111"/>
        <v>194.90000000000003</v>
      </c>
      <c r="AS72" s="28">
        <f t="shared" si="111"/>
        <v>-81</v>
      </c>
      <c r="AT72" s="28">
        <f t="shared" si="111"/>
        <v>-81</v>
      </c>
      <c r="AU72" s="28">
        <f t="shared" si="111"/>
        <v>0</v>
      </c>
      <c r="AV72" s="28">
        <f t="shared" si="111"/>
        <v>0</v>
      </c>
    </row>
    <row r="73" spans="1:48" x14ac:dyDescent="0.25">
      <c r="A73" s="12"/>
      <c r="B73" s="14" t="s">
        <v>174</v>
      </c>
      <c r="C73" s="25">
        <v>44265</v>
      </c>
      <c r="D73" s="28">
        <f t="shared" si="1"/>
        <v>1</v>
      </c>
      <c r="E73" s="29"/>
      <c r="F73" s="29"/>
      <c r="G73" s="29">
        <v>1</v>
      </c>
      <c r="H73" s="29">
        <v>35</v>
      </c>
      <c r="I73" s="29">
        <v>281</v>
      </c>
      <c r="J73" s="29">
        <v>161</v>
      </c>
      <c r="K73" s="29">
        <v>8.1999999999999993</v>
      </c>
      <c r="L73" s="29">
        <v>16.399999999999999</v>
      </c>
      <c r="M73" s="29">
        <v>0.2</v>
      </c>
      <c r="N73" s="29"/>
      <c r="O73" s="29"/>
      <c r="P73" s="29">
        <v>13.6</v>
      </c>
      <c r="Q73" s="28">
        <f t="shared" ref="Q73:Q112" si="112">SUM(R73:T73)</f>
        <v>48</v>
      </c>
      <c r="R73" s="29">
        <v>48</v>
      </c>
      <c r="S73" s="29"/>
      <c r="T73" s="29"/>
      <c r="U73" s="28"/>
      <c r="V73" s="29">
        <v>50</v>
      </c>
      <c r="W73" s="29">
        <v>393</v>
      </c>
      <c r="X73" s="29">
        <v>172</v>
      </c>
      <c r="Y73" s="29">
        <v>14</v>
      </c>
      <c r="Z73" s="29">
        <v>16.399999999999999</v>
      </c>
      <c r="AA73" s="29">
        <v>0.4</v>
      </c>
      <c r="AB73" s="29"/>
      <c r="AC73" s="29"/>
      <c r="AD73" s="29">
        <v>136</v>
      </c>
      <c r="AE73" s="28"/>
      <c r="AF73" s="29"/>
      <c r="AG73" s="29"/>
      <c r="AH73" s="29"/>
      <c r="AI73" s="28"/>
      <c r="AJ73" s="31">
        <f t="shared" ref="AJ73:AV75" si="113">V73-H73</f>
        <v>15</v>
      </c>
      <c r="AK73" s="31">
        <f t="shared" si="113"/>
        <v>112</v>
      </c>
      <c r="AL73" s="31">
        <f t="shared" si="113"/>
        <v>11</v>
      </c>
      <c r="AM73" s="31">
        <f t="shared" si="113"/>
        <v>5.8000000000000007</v>
      </c>
      <c r="AN73" s="31">
        <f t="shared" si="113"/>
        <v>0</v>
      </c>
      <c r="AO73" s="31">
        <f t="shared" si="113"/>
        <v>0.2</v>
      </c>
      <c r="AP73" s="31">
        <f t="shared" si="113"/>
        <v>0</v>
      </c>
      <c r="AQ73" s="31">
        <f t="shared" si="113"/>
        <v>0</v>
      </c>
      <c r="AR73" s="31">
        <f t="shared" si="113"/>
        <v>122.4</v>
      </c>
      <c r="AS73" s="31">
        <f t="shared" si="113"/>
        <v>-48</v>
      </c>
      <c r="AT73" s="31">
        <f t="shared" si="113"/>
        <v>-48</v>
      </c>
      <c r="AU73" s="31">
        <f t="shared" si="113"/>
        <v>0</v>
      </c>
      <c r="AV73" s="31">
        <f t="shared" si="113"/>
        <v>0</v>
      </c>
    </row>
    <row r="74" spans="1:48" x14ac:dyDescent="0.25">
      <c r="A74" s="12"/>
      <c r="B74" s="14" t="s">
        <v>213</v>
      </c>
      <c r="C74" s="25">
        <v>43881</v>
      </c>
      <c r="D74" s="28">
        <f t="shared" si="1"/>
        <v>1</v>
      </c>
      <c r="E74" s="29"/>
      <c r="F74" s="29"/>
      <c r="G74" s="29">
        <v>1</v>
      </c>
      <c r="H74" s="29"/>
      <c r="I74" s="29">
        <v>10</v>
      </c>
      <c r="J74" s="29">
        <v>485</v>
      </c>
      <c r="K74" s="29"/>
      <c r="L74" s="29"/>
      <c r="M74" s="29">
        <v>0.4</v>
      </c>
      <c r="N74" s="29"/>
      <c r="O74" s="29"/>
      <c r="P74" s="29">
        <v>10</v>
      </c>
      <c r="Q74" s="28">
        <f t="shared" si="112"/>
        <v>33</v>
      </c>
      <c r="R74" s="29">
        <v>33</v>
      </c>
      <c r="S74" s="29"/>
      <c r="T74" s="29"/>
      <c r="U74" s="28"/>
      <c r="V74" s="29">
        <v>10</v>
      </c>
      <c r="W74" s="29">
        <v>127</v>
      </c>
      <c r="X74" s="29">
        <v>12</v>
      </c>
      <c r="Y74" s="29">
        <v>1.3</v>
      </c>
      <c r="Z74" s="29"/>
      <c r="AA74" s="29">
        <v>0.2</v>
      </c>
      <c r="AB74" s="29"/>
      <c r="AC74" s="29"/>
      <c r="AD74" s="29">
        <v>65.2</v>
      </c>
      <c r="AE74" s="28"/>
      <c r="AF74" s="29"/>
      <c r="AG74" s="29"/>
      <c r="AH74" s="29"/>
      <c r="AI74" s="28"/>
      <c r="AJ74" s="31">
        <f t="shared" si="113"/>
        <v>10</v>
      </c>
      <c r="AK74" s="31">
        <f t="shared" si="113"/>
        <v>117</v>
      </c>
      <c r="AL74" s="31">
        <f t="shared" si="113"/>
        <v>-473</v>
      </c>
      <c r="AM74" s="31">
        <f t="shared" si="113"/>
        <v>1.3</v>
      </c>
      <c r="AN74" s="31">
        <f t="shared" si="113"/>
        <v>0</v>
      </c>
      <c r="AO74" s="31">
        <f t="shared" si="113"/>
        <v>-0.2</v>
      </c>
      <c r="AP74" s="31">
        <f t="shared" si="113"/>
        <v>0</v>
      </c>
      <c r="AQ74" s="31">
        <f t="shared" si="113"/>
        <v>0</v>
      </c>
      <c r="AR74" s="31">
        <f t="shared" si="113"/>
        <v>55.2</v>
      </c>
      <c r="AS74" s="31">
        <f t="shared" si="113"/>
        <v>-33</v>
      </c>
      <c r="AT74" s="31">
        <f t="shared" si="113"/>
        <v>-33</v>
      </c>
      <c r="AU74" s="31">
        <f t="shared" si="113"/>
        <v>0</v>
      </c>
      <c r="AV74" s="31">
        <f t="shared" si="113"/>
        <v>0</v>
      </c>
    </row>
    <row r="75" spans="1:48" x14ac:dyDescent="0.25">
      <c r="A75" s="12"/>
      <c r="B75" s="14" t="s">
        <v>214</v>
      </c>
      <c r="C75" s="25">
        <v>44069</v>
      </c>
      <c r="D75" s="28">
        <f t="shared" si="1"/>
        <v>1</v>
      </c>
      <c r="E75" s="29"/>
      <c r="F75" s="29"/>
      <c r="G75" s="29">
        <v>1</v>
      </c>
      <c r="H75" s="29"/>
      <c r="I75" s="29"/>
      <c r="J75" s="29"/>
      <c r="K75" s="29"/>
      <c r="L75" s="29"/>
      <c r="M75" s="29"/>
      <c r="N75" s="29"/>
      <c r="O75" s="29"/>
      <c r="P75" s="29"/>
      <c r="Q75" s="28">
        <f t="shared" si="112"/>
        <v>0</v>
      </c>
      <c r="R75" s="29"/>
      <c r="S75" s="29"/>
      <c r="T75" s="29"/>
      <c r="U75" s="28"/>
      <c r="V75" s="29"/>
      <c r="W75" s="29"/>
      <c r="X75" s="29"/>
      <c r="Y75" s="29"/>
      <c r="Z75" s="29"/>
      <c r="AA75" s="29"/>
      <c r="AB75" s="29"/>
      <c r="AC75" s="29"/>
      <c r="AD75" s="29">
        <v>9.8000000000000007</v>
      </c>
      <c r="AE75" s="28"/>
      <c r="AF75" s="29"/>
      <c r="AG75" s="29"/>
      <c r="AH75" s="29"/>
      <c r="AI75" s="28"/>
      <c r="AJ75" s="31">
        <f t="shared" si="113"/>
        <v>0</v>
      </c>
      <c r="AK75" s="31">
        <f t="shared" si="113"/>
        <v>0</v>
      </c>
      <c r="AL75" s="31">
        <f t="shared" si="113"/>
        <v>0</v>
      </c>
      <c r="AM75" s="31">
        <f t="shared" si="113"/>
        <v>0</v>
      </c>
      <c r="AN75" s="31">
        <f t="shared" si="113"/>
        <v>0</v>
      </c>
      <c r="AO75" s="31">
        <f t="shared" si="113"/>
        <v>0</v>
      </c>
      <c r="AP75" s="31">
        <f t="shared" si="113"/>
        <v>0</v>
      </c>
      <c r="AQ75" s="31">
        <f t="shared" si="113"/>
        <v>0</v>
      </c>
      <c r="AR75" s="31">
        <f t="shared" si="113"/>
        <v>9.8000000000000007</v>
      </c>
      <c r="AS75" s="31">
        <f t="shared" si="113"/>
        <v>0</v>
      </c>
      <c r="AT75" s="31">
        <f t="shared" si="113"/>
        <v>0</v>
      </c>
      <c r="AU75" s="31">
        <f t="shared" si="113"/>
        <v>0</v>
      </c>
      <c r="AV75" s="31">
        <f t="shared" si="113"/>
        <v>0</v>
      </c>
    </row>
    <row r="76" spans="1:48" x14ac:dyDescent="0.25">
      <c r="A76" s="12"/>
      <c r="B76" s="14" t="s">
        <v>141</v>
      </c>
      <c r="C76" s="25">
        <v>43840</v>
      </c>
      <c r="D76" s="28">
        <f t="shared" si="1"/>
        <v>1</v>
      </c>
      <c r="E76" s="29"/>
      <c r="F76" s="29"/>
      <c r="G76" s="29">
        <v>1</v>
      </c>
      <c r="H76" s="29"/>
      <c r="I76" s="29"/>
      <c r="J76" s="29"/>
      <c r="K76" s="29"/>
      <c r="L76" s="29"/>
      <c r="M76" s="29"/>
      <c r="N76" s="29"/>
      <c r="O76" s="29"/>
      <c r="P76" s="29">
        <v>8</v>
      </c>
      <c r="Q76" s="28">
        <f t="shared" si="112"/>
        <v>0</v>
      </c>
      <c r="R76" s="29"/>
      <c r="S76" s="29"/>
      <c r="T76" s="29"/>
      <c r="U76" s="28"/>
      <c r="V76" s="29"/>
      <c r="W76" s="29"/>
      <c r="X76" s="29"/>
      <c r="Y76" s="29"/>
      <c r="Z76" s="29"/>
      <c r="AA76" s="29"/>
      <c r="AB76" s="29"/>
      <c r="AC76" s="29"/>
      <c r="AD76" s="29">
        <v>15.5</v>
      </c>
      <c r="AE76" s="28"/>
      <c r="AF76" s="29"/>
      <c r="AG76" s="29"/>
      <c r="AH76" s="29"/>
      <c r="AI76" s="28"/>
      <c r="AJ76" s="31">
        <f t="shared" ref="AJ76:AR76" si="114">V76-H76</f>
        <v>0</v>
      </c>
      <c r="AK76" s="31">
        <f t="shared" si="114"/>
        <v>0</v>
      </c>
      <c r="AL76" s="31">
        <f t="shared" si="114"/>
        <v>0</v>
      </c>
      <c r="AM76" s="31">
        <f t="shared" si="114"/>
        <v>0</v>
      </c>
      <c r="AN76" s="31">
        <f t="shared" si="114"/>
        <v>0</v>
      </c>
      <c r="AO76" s="31">
        <f t="shared" si="114"/>
        <v>0</v>
      </c>
      <c r="AP76" s="31">
        <f t="shared" si="114"/>
        <v>0</v>
      </c>
      <c r="AQ76" s="31">
        <f t="shared" si="114"/>
        <v>0</v>
      </c>
      <c r="AR76" s="31">
        <f t="shared" si="114"/>
        <v>7.5</v>
      </c>
      <c r="AS76" s="31">
        <f t="shared" si="9"/>
        <v>0</v>
      </c>
      <c r="AT76" s="31">
        <f>AF76-R76</f>
        <v>0</v>
      </c>
      <c r="AU76" s="31">
        <f>AG76-S76</f>
        <v>0</v>
      </c>
      <c r="AV76" s="31">
        <f>AH76-T76</f>
        <v>0</v>
      </c>
    </row>
    <row r="77" spans="1:48" x14ac:dyDescent="0.25">
      <c r="A77" s="12"/>
      <c r="B77" s="13" t="s">
        <v>64</v>
      </c>
      <c r="C77" s="24"/>
      <c r="D77" s="28">
        <f t="shared" si="1"/>
        <v>8</v>
      </c>
      <c r="E77" s="28"/>
      <c r="F77" s="28"/>
      <c r="G77" s="28">
        <f>SUM(G78:G85)</f>
        <v>8</v>
      </c>
      <c r="H77" s="28">
        <f t="shared" ref="H77:AV77" si="115">SUM(H78:H85)</f>
        <v>218</v>
      </c>
      <c r="I77" s="28">
        <f t="shared" si="115"/>
        <v>5488</v>
      </c>
      <c r="J77" s="28">
        <f t="shared" si="115"/>
        <v>286</v>
      </c>
      <c r="K77" s="28">
        <f t="shared" si="115"/>
        <v>32.9</v>
      </c>
      <c r="L77" s="28">
        <f t="shared" si="115"/>
        <v>50.599999999999994</v>
      </c>
      <c r="M77" s="28">
        <f t="shared" si="115"/>
        <v>4.8</v>
      </c>
      <c r="N77" s="28">
        <f t="shared" si="115"/>
        <v>0</v>
      </c>
      <c r="O77" s="28">
        <f t="shared" si="115"/>
        <v>0</v>
      </c>
      <c r="P77" s="28">
        <f t="shared" si="115"/>
        <v>85.5</v>
      </c>
      <c r="Q77" s="28">
        <f t="shared" si="115"/>
        <v>1156</v>
      </c>
      <c r="R77" s="28">
        <f t="shared" si="115"/>
        <v>1156</v>
      </c>
      <c r="S77" s="28">
        <f t="shared" si="115"/>
        <v>0</v>
      </c>
      <c r="T77" s="28">
        <f t="shared" si="115"/>
        <v>0</v>
      </c>
      <c r="U77" s="28"/>
      <c r="V77" s="28">
        <f t="shared" si="115"/>
        <v>220</v>
      </c>
      <c r="W77" s="28">
        <f t="shared" si="115"/>
        <v>5169</v>
      </c>
      <c r="X77" s="28">
        <f t="shared" si="115"/>
        <v>129</v>
      </c>
      <c r="Y77" s="28">
        <f t="shared" si="115"/>
        <v>72.100000000000009</v>
      </c>
      <c r="Z77" s="28">
        <f t="shared" si="115"/>
        <v>50.499999999999993</v>
      </c>
      <c r="AA77" s="28">
        <f t="shared" si="115"/>
        <v>6.3000000000000007</v>
      </c>
      <c r="AB77" s="28">
        <f t="shared" si="115"/>
        <v>0</v>
      </c>
      <c r="AC77" s="28">
        <f t="shared" si="115"/>
        <v>0</v>
      </c>
      <c r="AD77" s="28">
        <f t="shared" si="115"/>
        <v>378.3</v>
      </c>
      <c r="AE77" s="28">
        <f t="shared" si="115"/>
        <v>72</v>
      </c>
      <c r="AF77" s="28">
        <f t="shared" si="115"/>
        <v>72</v>
      </c>
      <c r="AG77" s="28">
        <f t="shared" si="115"/>
        <v>0</v>
      </c>
      <c r="AH77" s="28">
        <f t="shared" si="115"/>
        <v>0</v>
      </c>
      <c r="AI77" s="28">
        <f t="shared" si="115"/>
        <v>2700</v>
      </c>
      <c r="AJ77" s="28">
        <f t="shared" si="115"/>
        <v>2</v>
      </c>
      <c r="AK77" s="28">
        <f t="shared" si="115"/>
        <v>-319</v>
      </c>
      <c r="AL77" s="28">
        <f t="shared" si="115"/>
        <v>-157</v>
      </c>
      <c r="AM77" s="28">
        <f t="shared" si="115"/>
        <v>39.200000000000003</v>
      </c>
      <c r="AN77" s="28">
        <f t="shared" si="115"/>
        <v>-9.9999999999999645E-2</v>
      </c>
      <c r="AO77" s="28">
        <f t="shared" si="115"/>
        <v>1.5</v>
      </c>
      <c r="AP77" s="28">
        <f t="shared" si="115"/>
        <v>0</v>
      </c>
      <c r="AQ77" s="28">
        <f t="shared" si="115"/>
        <v>0</v>
      </c>
      <c r="AR77" s="28">
        <f t="shared" si="115"/>
        <v>292.8</v>
      </c>
      <c r="AS77" s="28">
        <f t="shared" si="115"/>
        <v>-1084</v>
      </c>
      <c r="AT77" s="28">
        <f t="shared" si="115"/>
        <v>-1084</v>
      </c>
      <c r="AU77" s="28">
        <f t="shared" si="115"/>
        <v>0</v>
      </c>
      <c r="AV77" s="28">
        <f t="shared" si="115"/>
        <v>0</v>
      </c>
    </row>
    <row r="78" spans="1:48" x14ac:dyDescent="0.25">
      <c r="A78" s="12"/>
      <c r="B78" s="14" t="s">
        <v>215</v>
      </c>
      <c r="C78" s="25">
        <v>43098</v>
      </c>
      <c r="D78" s="28">
        <f t="shared" si="1"/>
        <v>1</v>
      </c>
      <c r="E78" s="29"/>
      <c r="F78" s="29"/>
      <c r="G78" s="29">
        <v>1</v>
      </c>
      <c r="H78" s="29">
        <v>16</v>
      </c>
      <c r="I78" s="29">
        <v>1156</v>
      </c>
      <c r="J78" s="29">
        <v>91</v>
      </c>
      <c r="K78" s="29">
        <v>9.3000000000000007</v>
      </c>
      <c r="L78" s="29">
        <v>3.8</v>
      </c>
      <c r="M78" s="29">
        <v>1</v>
      </c>
      <c r="N78" s="29"/>
      <c r="O78" s="29"/>
      <c r="P78" s="29">
        <v>15.6</v>
      </c>
      <c r="Q78" s="28">
        <f t="shared" si="112"/>
        <v>89</v>
      </c>
      <c r="R78" s="29">
        <v>89</v>
      </c>
      <c r="S78" s="29"/>
      <c r="T78" s="29"/>
      <c r="U78" s="28"/>
      <c r="V78" s="29">
        <v>21</v>
      </c>
      <c r="W78" s="29">
        <v>1208</v>
      </c>
      <c r="X78" s="29">
        <v>94</v>
      </c>
      <c r="Y78" s="29">
        <v>13.8</v>
      </c>
      <c r="Z78" s="29">
        <v>7</v>
      </c>
      <c r="AA78" s="29">
        <v>1.4</v>
      </c>
      <c r="AB78" s="29"/>
      <c r="AC78" s="29"/>
      <c r="AD78" s="29">
        <v>21.5</v>
      </c>
      <c r="AE78" s="28"/>
      <c r="AF78" s="29"/>
      <c r="AG78" s="29"/>
      <c r="AH78" s="29"/>
      <c r="AI78" s="28"/>
      <c r="AJ78" s="31">
        <f t="shared" ref="AJ78:AV81" si="116">V78-H78</f>
        <v>5</v>
      </c>
      <c r="AK78" s="31">
        <f t="shared" si="116"/>
        <v>52</v>
      </c>
      <c r="AL78" s="31">
        <f t="shared" si="116"/>
        <v>3</v>
      </c>
      <c r="AM78" s="31">
        <f t="shared" si="116"/>
        <v>4.5</v>
      </c>
      <c r="AN78" s="31">
        <f t="shared" si="116"/>
        <v>3.2</v>
      </c>
      <c r="AO78" s="31">
        <f t="shared" si="116"/>
        <v>0.39999999999999991</v>
      </c>
      <c r="AP78" s="31">
        <f t="shared" si="116"/>
        <v>0</v>
      </c>
      <c r="AQ78" s="31">
        <f t="shared" si="116"/>
        <v>0</v>
      </c>
      <c r="AR78" s="31">
        <f t="shared" si="116"/>
        <v>5.9</v>
      </c>
      <c r="AS78" s="31">
        <f t="shared" si="116"/>
        <v>-89</v>
      </c>
      <c r="AT78" s="31">
        <f t="shared" si="116"/>
        <v>-89</v>
      </c>
      <c r="AU78" s="31">
        <f t="shared" si="116"/>
        <v>0</v>
      </c>
      <c r="AV78" s="31">
        <f t="shared" si="116"/>
        <v>0</v>
      </c>
    </row>
    <row r="79" spans="1:48" x14ac:dyDescent="0.25">
      <c r="A79" s="12"/>
      <c r="B79" s="14" t="s">
        <v>216</v>
      </c>
      <c r="C79" s="25">
        <v>41597</v>
      </c>
      <c r="D79" s="28">
        <f t="shared" si="1"/>
        <v>1</v>
      </c>
      <c r="E79" s="29"/>
      <c r="F79" s="29"/>
      <c r="G79" s="29">
        <v>1</v>
      </c>
      <c r="H79" s="29">
        <v>17</v>
      </c>
      <c r="I79" s="29">
        <v>1007</v>
      </c>
      <c r="J79" s="29">
        <v>81</v>
      </c>
      <c r="K79" s="29">
        <v>4.2</v>
      </c>
      <c r="L79" s="29">
        <v>2.2000000000000002</v>
      </c>
      <c r="M79" s="29">
        <v>0.8</v>
      </c>
      <c r="N79" s="29"/>
      <c r="O79" s="29"/>
      <c r="P79" s="29">
        <v>12.5</v>
      </c>
      <c r="Q79" s="28">
        <f t="shared" si="112"/>
        <v>856</v>
      </c>
      <c r="R79" s="29">
        <v>856</v>
      </c>
      <c r="S79" s="29"/>
      <c r="T79" s="29"/>
      <c r="U79" s="28"/>
      <c r="V79" s="29">
        <v>18</v>
      </c>
      <c r="W79" s="29">
        <v>1037</v>
      </c>
      <c r="X79" s="29">
        <v>17</v>
      </c>
      <c r="Y79" s="29">
        <v>14.2</v>
      </c>
      <c r="Z79" s="29">
        <v>3.4</v>
      </c>
      <c r="AA79" s="29">
        <v>1.1000000000000001</v>
      </c>
      <c r="AB79" s="29"/>
      <c r="AC79" s="29"/>
      <c r="AD79" s="29">
        <v>20.3</v>
      </c>
      <c r="AE79" s="28">
        <f t="shared" ref="AE79:AE97" si="117">SUM(AF79:AH79)</f>
        <v>72</v>
      </c>
      <c r="AF79" s="29">
        <v>72</v>
      </c>
      <c r="AG79" s="29"/>
      <c r="AH79" s="29"/>
      <c r="AI79" s="28"/>
      <c r="AJ79" s="31">
        <f t="shared" si="116"/>
        <v>1</v>
      </c>
      <c r="AK79" s="31">
        <f t="shared" si="116"/>
        <v>30</v>
      </c>
      <c r="AL79" s="31">
        <f t="shared" si="116"/>
        <v>-64</v>
      </c>
      <c r="AM79" s="31">
        <f t="shared" si="116"/>
        <v>10</v>
      </c>
      <c r="AN79" s="31">
        <f t="shared" si="116"/>
        <v>1.1999999999999997</v>
      </c>
      <c r="AO79" s="31">
        <f t="shared" si="116"/>
        <v>0.30000000000000004</v>
      </c>
      <c r="AP79" s="31">
        <f t="shared" si="116"/>
        <v>0</v>
      </c>
      <c r="AQ79" s="31">
        <f t="shared" si="116"/>
        <v>0</v>
      </c>
      <c r="AR79" s="31">
        <f t="shared" si="116"/>
        <v>7.8000000000000007</v>
      </c>
      <c r="AS79" s="31">
        <f t="shared" si="116"/>
        <v>-784</v>
      </c>
      <c r="AT79" s="31">
        <f t="shared" si="116"/>
        <v>-784</v>
      </c>
      <c r="AU79" s="31">
        <f t="shared" si="116"/>
        <v>0</v>
      </c>
      <c r="AV79" s="31">
        <f t="shared" si="116"/>
        <v>0</v>
      </c>
    </row>
    <row r="80" spans="1:48" x14ac:dyDescent="0.25">
      <c r="A80" s="12"/>
      <c r="B80" s="14" t="s">
        <v>217</v>
      </c>
      <c r="C80" s="25">
        <v>43824</v>
      </c>
      <c r="D80" s="28">
        <f t="shared" si="1"/>
        <v>1</v>
      </c>
      <c r="E80" s="29"/>
      <c r="F80" s="29"/>
      <c r="G80" s="29">
        <v>1</v>
      </c>
      <c r="H80" s="29">
        <v>10</v>
      </c>
      <c r="I80" s="29">
        <v>560</v>
      </c>
      <c r="J80" s="29">
        <v>3</v>
      </c>
      <c r="K80" s="29">
        <v>2.1</v>
      </c>
      <c r="L80" s="29">
        <v>4.4000000000000004</v>
      </c>
      <c r="M80" s="29">
        <v>0.5</v>
      </c>
      <c r="N80" s="29"/>
      <c r="O80" s="29"/>
      <c r="P80" s="29">
        <v>10.7</v>
      </c>
      <c r="Q80" s="28">
        <f t="shared" si="112"/>
        <v>38</v>
      </c>
      <c r="R80" s="29">
        <v>38</v>
      </c>
      <c r="S80" s="29"/>
      <c r="T80" s="29"/>
      <c r="U80" s="28"/>
      <c r="V80" s="29">
        <v>21</v>
      </c>
      <c r="W80" s="29">
        <v>353</v>
      </c>
      <c r="X80" s="29">
        <v>3</v>
      </c>
      <c r="Y80" s="29">
        <v>7</v>
      </c>
      <c r="Z80" s="29">
        <v>3.4</v>
      </c>
      <c r="AA80" s="29">
        <v>0.6</v>
      </c>
      <c r="AB80" s="29"/>
      <c r="AC80" s="29"/>
      <c r="AD80" s="29">
        <v>95.3</v>
      </c>
      <c r="AE80" s="28"/>
      <c r="AF80" s="29"/>
      <c r="AG80" s="29"/>
      <c r="AH80" s="29"/>
      <c r="AI80" s="28"/>
      <c r="AJ80" s="31">
        <f t="shared" si="116"/>
        <v>11</v>
      </c>
      <c r="AK80" s="31">
        <f t="shared" si="116"/>
        <v>-207</v>
      </c>
      <c r="AL80" s="31">
        <f t="shared" si="116"/>
        <v>0</v>
      </c>
      <c r="AM80" s="31">
        <f t="shared" si="116"/>
        <v>4.9000000000000004</v>
      </c>
      <c r="AN80" s="31">
        <f t="shared" si="116"/>
        <v>-1.0000000000000004</v>
      </c>
      <c r="AO80" s="31">
        <f t="shared" si="116"/>
        <v>9.9999999999999978E-2</v>
      </c>
      <c r="AP80" s="31">
        <f t="shared" si="116"/>
        <v>0</v>
      </c>
      <c r="AQ80" s="31">
        <f t="shared" si="116"/>
        <v>0</v>
      </c>
      <c r="AR80" s="31">
        <f t="shared" si="116"/>
        <v>84.6</v>
      </c>
      <c r="AS80" s="31">
        <f t="shared" si="116"/>
        <v>-38</v>
      </c>
      <c r="AT80" s="31">
        <f t="shared" si="116"/>
        <v>-38</v>
      </c>
      <c r="AU80" s="31">
        <f t="shared" si="116"/>
        <v>0</v>
      </c>
      <c r="AV80" s="31">
        <f t="shared" si="116"/>
        <v>0</v>
      </c>
    </row>
    <row r="81" spans="1:48" x14ac:dyDescent="0.25">
      <c r="A81" s="12"/>
      <c r="B81" s="14" t="s">
        <v>218</v>
      </c>
      <c r="C81" s="25">
        <v>44235</v>
      </c>
      <c r="D81" s="28">
        <f t="shared" si="1"/>
        <v>1</v>
      </c>
      <c r="E81" s="29"/>
      <c r="F81" s="29"/>
      <c r="G81" s="29">
        <v>1</v>
      </c>
      <c r="H81" s="29">
        <v>18</v>
      </c>
      <c r="I81" s="29">
        <v>650</v>
      </c>
      <c r="J81" s="29">
        <v>7</v>
      </c>
      <c r="K81" s="29"/>
      <c r="L81" s="29"/>
      <c r="M81" s="29">
        <v>0.8</v>
      </c>
      <c r="N81" s="29"/>
      <c r="O81" s="29"/>
      <c r="P81" s="29">
        <v>12</v>
      </c>
      <c r="Q81" s="28">
        <f t="shared" si="112"/>
        <v>20</v>
      </c>
      <c r="R81" s="29">
        <v>20</v>
      </c>
      <c r="S81" s="29"/>
      <c r="T81" s="29"/>
      <c r="U81" s="28"/>
      <c r="V81" s="29">
        <v>16</v>
      </c>
      <c r="W81" s="29">
        <v>388</v>
      </c>
      <c r="X81" s="29">
        <v>5</v>
      </c>
      <c r="Y81" s="29">
        <v>10.6</v>
      </c>
      <c r="Z81" s="29">
        <v>4.5999999999999996</v>
      </c>
      <c r="AA81" s="29">
        <v>0.8</v>
      </c>
      <c r="AB81" s="29"/>
      <c r="AC81" s="29"/>
      <c r="AD81" s="29">
        <v>75.3</v>
      </c>
      <c r="AE81" s="28"/>
      <c r="AF81" s="29"/>
      <c r="AG81" s="29"/>
      <c r="AH81" s="29"/>
      <c r="AI81" s="28"/>
      <c r="AJ81" s="31">
        <f t="shared" si="116"/>
        <v>-2</v>
      </c>
      <c r="AK81" s="31">
        <f t="shared" si="116"/>
        <v>-262</v>
      </c>
      <c r="AL81" s="31">
        <f t="shared" si="116"/>
        <v>-2</v>
      </c>
      <c r="AM81" s="31">
        <f t="shared" si="116"/>
        <v>10.6</v>
      </c>
      <c r="AN81" s="31">
        <f t="shared" si="116"/>
        <v>4.5999999999999996</v>
      </c>
      <c r="AO81" s="31">
        <f t="shared" si="116"/>
        <v>0</v>
      </c>
      <c r="AP81" s="31">
        <f t="shared" si="116"/>
        <v>0</v>
      </c>
      <c r="AQ81" s="31">
        <f t="shared" si="116"/>
        <v>0</v>
      </c>
      <c r="AR81" s="31">
        <f t="shared" si="116"/>
        <v>63.3</v>
      </c>
      <c r="AS81" s="31">
        <f t="shared" si="116"/>
        <v>-20</v>
      </c>
      <c r="AT81" s="31">
        <f t="shared" si="116"/>
        <v>-20</v>
      </c>
      <c r="AU81" s="31">
        <f t="shared" si="116"/>
        <v>0</v>
      </c>
      <c r="AV81" s="31">
        <f t="shared" si="116"/>
        <v>0</v>
      </c>
    </row>
    <row r="82" spans="1:48" x14ac:dyDescent="0.25">
      <c r="A82" s="12"/>
      <c r="B82" s="14" t="s">
        <v>143</v>
      </c>
      <c r="C82" s="25">
        <v>43809</v>
      </c>
      <c r="D82" s="28">
        <f t="shared" si="1"/>
        <v>1</v>
      </c>
      <c r="E82" s="29"/>
      <c r="F82" s="29"/>
      <c r="G82" s="29">
        <v>1</v>
      </c>
      <c r="H82" s="29">
        <v>64</v>
      </c>
      <c r="I82" s="29">
        <v>206</v>
      </c>
      <c r="J82" s="29">
        <v>4</v>
      </c>
      <c r="K82" s="29">
        <v>1.7</v>
      </c>
      <c r="L82" s="29">
        <v>15</v>
      </c>
      <c r="M82" s="29">
        <v>0.2</v>
      </c>
      <c r="N82" s="29"/>
      <c r="O82" s="29"/>
      <c r="P82" s="29">
        <v>5.9</v>
      </c>
      <c r="Q82" s="28">
        <f t="shared" si="112"/>
        <v>11</v>
      </c>
      <c r="R82" s="29">
        <v>11</v>
      </c>
      <c r="S82" s="29"/>
      <c r="T82" s="29"/>
      <c r="U82" s="28"/>
      <c r="V82" s="29">
        <v>50</v>
      </c>
      <c r="W82" s="29">
        <v>198</v>
      </c>
      <c r="X82" s="29">
        <v>3</v>
      </c>
      <c r="Y82" s="29">
        <v>7.7</v>
      </c>
      <c r="Z82" s="29">
        <v>17.2</v>
      </c>
      <c r="AA82" s="29">
        <v>0.2</v>
      </c>
      <c r="AB82" s="29"/>
      <c r="AC82" s="29"/>
      <c r="AD82" s="29">
        <v>5</v>
      </c>
      <c r="AE82" s="28"/>
      <c r="AF82" s="29"/>
      <c r="AG82" s="29"/>
      <c r="AH82" s="29"/>
      <c r="AI82" s="28"/>
      <c r="AJ82" s="31">
        <f t="shared" ref="AJ82:AR85" si="118">V82-H82</f>
        <v>-14</v>
      </c>
      <c r="AK82" s="31">
        <f t="shared" si="118"/>
        <v>-8</v>
      </c>
      <c r="AL82" s="31">
        <f t="shared" si="118"/>
        <v>-1</v>
      </c>
      <c r="AM82" s="31">
        <f t="shared" si="118"/>
        <v>6</v>
      </c>
      <c r="AN82" s="31">
        <f t="shared" si="118"/>
        <v>2.1999999999999993</v>
      </c>
      <c r="AO82" s="31">
        <f t="shared" si="118"/>
        <v>0</v>
      </c>
      <c r="AP82" s="31">
        <f t="shared" si="118"/>
        <v>0</v>
      </c>
      <c r="AQ82" s="31">
        <f t="shared" si="118"/>
        <v>0</v>
      </c>
      <c r="AR82" s="31">
        <f t="shared" si="118"/>
        <v>-0.90000000000000036</v>
      </c>
      <c r="AS82" s="31">
        <f t="shared" si="9"/>
        <v>-11</v>
      </c>
      <c r="AT82" s="31">
        <f t="shared" ref="AT82:AV85" si="119">AF82-R82</f>
        <v>-11</v>
      </c>
      <c r="AU82" s="31">
        <f t="shared" si="119"/>
        <v>0</v>
      </c>
      <c r="AV82" s="31">
        <f t="shared" si="119"/>
        <v>0</v>
      </c>
    </row>
    <row r="83" spans="1:48" x14ac:dyDescent="0.25">
      <c r="A83" s="12"/>
      <c r="B83" s="14" t="s">
        <v>145</v>
      </c>
      <c r="C83" s="25">
        <v>44752</v>
      </c>
      <c r="D83" s="28">
        <f t="shared" si="1"/>
        <v>1</v>
      </c>
      <c r="E83" s="29"/>
      <c r="F83" s="29"/>
      <c r="G83" s="29">
        <v>1</v>
      </c>
      <c r="H83" s="29">
        <v>53</v>
      </c>
      <c r="I83" s="29">
        <v>700</v>
      </c>
      <c r="J83" s="29">
        <v>5</v>
      </c>
      <c r="K83" s="29">
        <v>4.5999999999999996</v>
      </c>
      <c r="L83" s="29">
        <v>15.2</v>
      </c>
      <c r="M83" s="29">
        <v>0.5</v>
      </c>
      <c r="N83" s="29"/>
      <c r="O83" s="29"/>
      <c r="P83" s="29">
        <v>9.8000000000000007</v>
      </c>
      <c r="Q83" s="28">
        <f t="shared" si="112"/>
        <v>47</v>
      </c>
      <c r="R83" s="29">
        <v>47</v>
      </c>
      <c r="S83" s="29"/>
      <c r="T83" s="29"/>
      <c r="U83" s="28"/>
      <c r="V83" s="29">
        <v>57</v>
      </c>
      <c r="W83" s="29">
        <v>720</v>
      </c>
      <c r="X83" s="29">
        <v>7</v>
      </c>
      <c r="Y83" s="29">
        <v>4.5999999999999996</v>
      </c>
      <c r="Z83" s="29">
        <v>11.5</v>
      </c>
      <c r="AA83" s="29">
        <v>0.8</v>
      </c>
      <c r="AB83" s="29"/>
      <c r="AC83" s="29"/>
      <c r="AD83" s="29">
        <v>102.1</v>
      </c>
      <c r="AE83" s="28"/>
      <c r="AF83" s="29"/>
      <c r="AG83" s="29"/>
      <c r="AH83" s="29"/>
      <c r="AI83" s="28"/>
      <c r="AJ83" s="31">
        <f t="shared" si="118"/>
        <v>4</v>
      </c>
      <c r="AK83" s="31">
        <f t="shared" si="118"/>
        <v>20</v>
      </c>
      <c r="AL83" s="31">
        <f t="shared" si="118"/>
        <v>2</v>
      </c>
      <c r="AM83" s="31">
        <f t="shared" si="118"/>
        <v>0</v>
      </c>
      <c r="AN83" s="31">
        <f t="shared" si="118"/>
        <v>-3.6999999999999993</v>
      </c>
      <c r="AO83" s="31">
        <f t="shared" si="118"/>
        <v>0.30000000000000004</v>
      </c>
      <c r="AP83" s="31">
        <f t="shared" si="118"/>
        <v>0</v>
      </c>
      <c r="AQ83" s="31">
        <f t="shared" si="118"/>
        <v>0</v>
      </c>
      <c r="AR83" s="31">
        <f t="shared" si="118"/>
        <v>92.3</v>
      </c>
      <c r="AS83" s="31">
        <f t="shared" si="9"/>
        <v>-47</v>
      </c>
      <c r="AT83" s="31">
        <f t="shared" si="119"/>
        <v>-47</v>
      </c>
      <c r="AU83" s="31">
        <f t="shared" si="119"/>
        <v>0</v>
      </c>
      <c r="AV83" s="31">
        <f t="shared" si="119"/>
        <v>0</v>
      </c>
    </row>
    <row r="84" spans="1:48" x14ac:dyDescent="0.25">
      <c r="A84" s="12"/>
      <c r="B84" s="14" t="s">
        <v>219</v>
      </c>
      <c r="C84" s="25">
        <v>45026</v>
      </c>
      <c r="D84" s="28">
        <f t="shared" si="1"/>
        <v>1</v>
      </c>
      <c r="E84" s="29"/>
      <c r="F84" s="29"/>
      <c r="G84" s="29">
        <v>1</v>
      </c>
      <c r="H84" s="29"/>
      <c r="I84" s="29"/>
      <c r="J84" s="29"/>
      <c r="K84" s="29"/>
      <c r="L84" s="29"/>
      <c r="M84" s="29"/>
      <c r="N84" s="29"/>
      <c r="O84" s="29"/>
      <c r="P84" s="29"/>
      <c r="Q84" s="28">
        <f t="shared" si="112"/>
        <v>0</v>
      </c>
      <c r="R84" s="29"/>
      <c r="S84" s="29"/>
      <c r="T84" s="29"/>
      <c r="U84" s="28"/>
      <c r="V84" s="29"/>
      <c r="W84" s="29"/>
      <c r="X84" s="29"/>
      <c r="Y84" s="29"/>
      <c r="Z84" s="29"/>
      <c r="AA84" s="29"/>
      <c r="AB84" s="29"/>
      <c r="AC84" s="29"/>
      <c r="AD84" s="29">
        <v>16</v>
      </c>
      <c r="AE84" s="28"/>
      <c r="AF84" s="29"/>
      <c r="AG84" s="29"/>
      <c r="AH84" s="29"/>
      <c r="AI84" s="28">
        <v>2700</v>
      </c>
      <c r="AJ84" s="31">
        <f t="shared" si="118"/>
        <v>0</v>
      </c>
      <c r="AK84" s="31">
        <f t="shared" si="118"/>
        <v>0</v>
      </c>
      <c r="AL84" s="31">
        <f t="shared" si="118"/>
        <v>0</v>
      </c>
      <c r="AM84" s="31">
        <f t="shared" si="118"/>
        <v>0</v>
      </c>
      <c r="AN84" s="31">
        <f t="shared" si="118"/>
        <v>0</v>
      </c>
      <c r="AO84" s="31">
        <f t="shared" si="118"/>
        <v>0</v>
      </c>
      <c r="AP84" s="31">
        <f t="shared" si="118"/>
        <v>0</v>
      </c>
      <c r="AQ84" s="31">
        <f t="shared" si="118"/>
        <v>0</v>
      </c>
      <c r="AR84" s="31">
        <f t="shared" si="118"/>
        <v>16</v>
      </c>
      <c r="AS84" s="31">
        <f>AE84-Q84</f>
        <v>0</v>
      </c>
      <c r="AT84" s="31">
        <f t="shared" si="119"/>
        <v>0</v>
      </c>
      <c r="AU84" s="31">
        <f t="shared" si="119"/>
        <v>0</v>
      </c>
      <c r="AV84" s="31">
        <f t="shared" si="119"/>
        <v>0</v>
      </c>
    </row>
    <row r="85" spans="1:48" x14ac:dyDescent="0.25">
      <c r="A85" s="12"/>
      <c r="B85" s="14" t="s">
        <v>146</v>
      </c>
      <c r="C85" s="25">
        <v>42583</v>
      </c>
      <c r="D85" s="28">
        <f t="shared" si="1"/>
        <v>1</v>
      </c>
      <c r="E85" s="29"/>
      <c r="F85" s="29"/>
      <c r="G85" s="29">
        <v>1</v>
      </c>
      <c r="H85" s="29">
        <v>40</v>
      </c>
      <c r="I85" s="29">
        <v>1209</v>
      </c>
      <c r="J85" s="29">
        <v>95</v>
      </c>
      <c r="K85" s="29">
        <v>11</v>
      </c>
      <c r="L85" s="29">
        <v>10</v>
      </c>
      <c r="M85" s="29">
        <v>1</v>
      </c>
      <c r="N85" s="29"/>
      <c r="O85" s="29"/>
      <c r="P85" s="29">
        <v>19</v>
      </c>
      <c r="Q85" s="28">
        <f t="shared" si="112"/>
        <v>95</v>
      </c>
      <c r="R85" s="29">
        <v>95</v>
      </c>
      <c r="S85" s="29"/>
      <c r="T85" s="29"/>
      <c r="U85" s="28"/>
      <c r="V85" s="29">
        <v>37</v>
      </c>
      <c r="W85" s="29">
        <v>1265</v>
      </c>
      <c r="X85" s="29"/>
      <c r="Y85" s="29">
        <v>14.2</v>
      </c>
      <c r="Z85" s="29">
        <v>3.4</v>
      </c>
      <c r="AA85" s="29">
        <v>1.4</v>
      </c>
      <c r="AB85" s="29"/>
      <c r="AC85" s="29"/>
      <c r="AD85" s="29">
        <v>42.8</v>
      </c>
      <c r="AE85" s="28"/>
      <c r="AF85" s="29"/>
      <c r="AG85" s="29"/>
      <c r="AH85" s="29"/>
      <c r="AI85" s="28"/>
      <c r="AJ85" s="31">
        <f t="shared" si="118"/>
        <v>-3</v>
      </c>
      <c r="AK85" s="31">
        <f t="shared" si="118"/>
        <v>56</v>
      </c>
      <c r="AL85" s="31">
        <f t="shared" si="118"/>
        <v>-95</v>
      </c>
      <c r="AM85" s="31">
        <f t="shared" si="118"/>
        <v>3.1999999999999993</v>
      </c>
      <c r="AN85" s="31">
        <f t="shared" si="118"/>
        <v>-6.6</v>
      </c>
      <c r="AO85" s="31">
        <f t="shared" si="118"/>
        <v>0.39999999999999991</v>
      </c>
      <c r="AP85" s="31">
        <f t="shared" si="118"/>
        <v>0</v>
      </c>
      <c r="AQ85" s="31">
        <f t="shared" si="118"/>
        <v>0</v>
      </c>
      <c r="AR85" s="31">
        <f t="shared" si="118"/>
        <v>23.799999999999997</v>
      </c>
      <c r="AS85" s="31">
        <f t="shared" si="9"/>
        <v>-95</v>
      </c>
      <c r="AT85" s="31">
        <f t="shared" si="119"/>
        <v>-95</v>
      </c>
      <c r="AU85" s="31">
        <f t="shared" si="119"/>
        <v>0</v>
      </c>
      <c r="AV85" s="31">
        <f t="shared" si="119"/>
        <v>0</v>
      </c>
    </row>
    <row r="86" spans="1:48" x14ac:dyDescent="0.25">
      <c r="A86" s="12"/>
      <c r="B86" s="13" t="s">
        <v>65</v>
      </c>
      <c r="C86" s="24"/>
      <c r="D86" s="28">
        <f t="shared" si="1"/>
        <v>9</v>
      </c>
      <c r="E86" s="28"/>
      <c r="F86" s="28"/>
      <c r="G86" s="28">
        <f>SUM(G87:G95)</f>
        <v>9</v>
      </c>
      <c r="H86" s="28">
        <f t="shared" ref="H86:AV86" si="120">SUM(H87:H95)</f>
        <v>325</v>
      </c>
      <c r="I86" s="28">
        <f t="shared" si="120"/>
        <v>3010</v>
      </c>
      <c r="J86" s="28">
        <f t="shared" si="120"/>
        <v>418</v>
      </c>
      <c r="K86" s="28">
        <f t="shared" si="120"/>
        <v>63.5</v>
      </c>
      <c r="L86" s="28">
        <f t="shared" si="120"/>
        <v>104.2</v>
      </c>
      <c r="M86" s="28">
        <f t="shared" si="120"/>
        <v>3.0000000000000004</v>
      </c>
      <c r="N86" s="28">
        <f t="shared" si="120"/>
        <v>41.3</v>
      </c>
      <c r="O86" s="28">
        <f t="shared" si="120"/>
        <v>0</v>
      </c>
      <c r="P86" s="28">
        <f t="shared" si="120"/>
        <v>249.09999999999997</v>
      </c>
      <c r="Q86" s="28">
        <f t="shared" si="120"/>
        <v>579</v>
      </c>
      <c r="R86" s="28">
        <f t="shared" si="120"/>
        <v>280</v>
      </c>
      <c r="S86" s="28">
        <f t="shared" si="120"/>
        <v>299</v>
      </c>
      <c r="T86" s="28">
        <f t="shared" si="120"/>
        <v>0</v>
      </c>
      <c r="U86" s="28"/>
      <c r="V86" s="28">
        <f t="shared" si="120"/>
        <v>337</v>
      </c>
      <c r="W86" s="28">
        <f t="shared" si="120"/>
        <v>3664</v>
      </c>
      <c r="X86" s="28">
        <f t="shared" si="120"/>
        <v>419</v>
      </c>
      <c r="Y86" s="28">
        <f t="shared" si="120"/>
        <v>91.299999999999983</v>
      </c>
      <c r="Z86" s="28">
        <f t="shared" si="120"/>
        <v>118.1</v>
      </c>
      <c r="AA86" s="28">
        <f t="shared" si="120"/>
        <v>3.2999999999999994</v>
      </c>
      <c r="AB86" s="28">
        <f t="shared" si="120"/>
        <v>0</v>
      </c>
      <c r="AC86" s="28">
        <f t="shared" si="120"/>
        <v>0</v>
      </c>
      <c r="AD86" s="28">
        <f t="shared" si="120"/>
        <v>496.80000000000007</v>
      </c>
      <c r="AE86" s="28">
        <f t="shared" si="120"/>
        <v>259</v>
      </c>
      <c r="AF86" s="28">
        <f t="shared" si="120"/>
        <v>237</v>
      </c>
      <c r="AG86" s="28">
        <f t="shared" si="120"/>
        <v>22</v>
      </c>
      <c r="AH86" s="28">
        <f t="shared" si="120"/>
        <v>0</v>
      </c>
      <c r="AI86" s="28"/>
      <c r="AJ86" s="28">
        <f t="shared" si="120"/>
        <v>12</v>
      </c>
      <c r="AK86" s="28">
        <f t="shared" si="120"/>
        <v>654</v>
      </c>
      <c r="AL86" s="28">
        <f t="shared" si="120"/>
        <v>1</v>
      </c>
      <c r="AM86" s="28">
        <f t="shared" si="120"/>
        <v>27.800000000000004</v>
      </c>
      <c r="AN86" s="28">
        <f t="shared" si="120"/>
        <v>13.9</v>
      </c>
      <c r="AO86" s="28">
        <f t="shared" si="120"/>
        <v>0.29999999999999993</v>
      </c>
      <c r="AP86" s="28">
        <f t="shared" si="120"/>
        <v>-41.3</v>
      </c>
      <c r="AQ86" s="28">
        <f t="shared" si="120"/>
        <v>0</v>
      </c>
      <c r="AR86" s="28">
        <f t="shared" si="120"/>
        <v>247.7</v>
      </c>
      <c r="AS86" s="28">
        <f t="shared" si="120"/>
        <v>-320</v>
      </c>
      <c r="AT86" s="28">
        <f t="shared" si="120"/>
        <v>-43</v>
      </c>
      <c r="AU86" s="28">
        <f t="shared" si="120"/>
        <v>-277</v>
      </c>
      <c r="AV86" s="28">
        <f t="shared" si="120"/>
        <v>0</v>
      </c>
    </row>
    <row r="87" spans="1:48" x14ac:dyDescent="0.25">
      <c r="A87" s="12"/>
      <c r="B87" s="14" t="s">
        <v>147</v>
      </c>
      <c r="C87" s="25">
        <v>42745</v>
      </c>
      <c r="D87" s="28">
        <f t="shared" si="1"/>
        <v>1</v>
      </c>
      <c r="E87" s="29"/>
      <c r="F87" s="29"/>
      <c r="G87" s="29">
        <v>1</v>
      </c>
      <c r="H87" s="29">
        <v>129</v>
      </c>
      <c r="I87" s="29">
        <v>1782</v>
      </c>
      <c r="J87" s="29">
        <v>347</v>
      </c>
      <c r="K87" s="29">
        <v>53</v>
      </c>
      <c r="L87" s="29">
        <v>59</v>
      </c>
      <c r="M87" s="29">
        <v>1.9</v>
      </c>
      <c r="N87" s="29"/>
      <c r="O87" s="29"/>
      <c r="P87" s="29">
        <v>65.8</v>
      </c>
      <c r="Q87" s="28">
        <f t="shared" si="112"/>
        <v>205</v>
      </c>
      <c r="R87" s="29">
        <v>205</v>
      </c>
      <c r="S87" s="29"/>
      <c r="T87" s="29"/>
      <c r="U87" s="28"/>
      <c r="V87" s="29">
        <v>134</v>
      </c>
      <c r="W87" s="29">
        <v>1928</v>
      </c>
      <c r="X87" s="29">
        <v>348</v>
      </c>
      <c r="Y87" s="29">
        <v>83</v>
      </c>
      <c r="Z87" s="29">
        <v>54</v>
      </c>
      <c r="AA87" s="29">
        <v>1.9</v>
      </c>
      <c r="AB87" s="29"/>
      <c r="AC87" s="29"/>
      <c r="AD87" s="29">
        <v>78.5</v>
      </c>
      <c r="AE87" s="28">
        <f t="shared" si="117"/>
        <v>233</v>
      </c>
      <c r="AF87" s="29">
        <v>211</v>
      </c>
      <c r="AG87" s="29">
        <v>22</v>
      </c>
      <c r="AH87" s="29"/>
      <c r="AI87" s="28"/>
      <c r="AJ87" s="31">
        <f t="shared" ref="AJ87:AJ95" si="121">V87-H87</f>
        <v>5</v>
      </c>
      <c r="AK87" s="31">
        <f t="shared" ref="AK87:AK95" si="122">W87-I87</f>
        <v>146</v>
      </c>
      <c r="AL87" s="31">
        <f t="shared" ref="AL87:AL95" si="123">X87-J87</f>
        <v>1</v>
      </c>
      <c r="AM87" s="31">
        <f t="shared" ref="AM87:AM95" si="124">Y87-K87</f>
        <v>30</v>
      </c>
      <c r="AN87" s="31">
        <f t="shared" ref="AN87:AN95" si="125">Z87-L87</f>
        <v>-5</v>
      </c>
      <c r="AO87" s="31">
        <f t="shared" ref="AO87:AO95" si="126">AA87-M87</f>
        <v>0</v>
      </c>
      <c r="AP87" s="31">
        <f t="shared" ref="AP87:AP95" si="127">AB87-N87</f>
        <v>0</v>
      </c>
      <c r="AQ87" s="31">
        <f t="shared" ref="AQ87:AQ95" si="128">AC87-O87</f>
        <v>0</v>
      </c>
      <c r="AR87" s="31">
        <f t="shared" ref="AR87:AR95" si="129">AD87-P87</f>
        <v>12.700000000000003</v>
      </c>
      <c r="AS87" s="31">
        <f t="shared" si="9"/>
        <v>28</v>
      </c>
      <c r="AT87" s="31">
        <f t="shared" ref="AT87:AT95" si="130">AF87-R87</f>
        <v>6</v>
      </c>
      <c r="AU87" s="31">
        <f t="shared" ref="AU87:AU95" si="131">AG87-S87</f>
        <v>22</v>
      </c>
      <c r="AV87" s="31">
        <f t="shared" ref="AV87:AV95" si="132">AH87-T87</f>
        <v>0</v>
      </c>
    </row>
    <row r="88" spans="1:48" x14ac:dyDescent="0.25">
      <c r="A88" s="12"/>
      <c r="B88" s="14" t="s">
        <v>148</v>
      </c>
      <c r="C88" s="25">
        <v>43049</v>
      </c>
      <c r="D88" s="28">
        <f t="shared" si="1"/>
        <v>1</v>
      </c>
      <c r="E88" s="29"/>
      <c r="F88" s="29"/>
      <c r="G88" s="29">
        <v>1</v>
      </c>
      <c r="H88" s="29">
        <v>46</v>
      </c>
      <c r="I88" s="29"/>
      <c r="J88" s="29"/>
      <c r="K88" s="29">
        <v>2.8</v>
      </c>
      <c r="L88" s="29">
        <v>9.1999999999999993</v>
      </c>
      <c r="M88" s="29"/>
      <c r="N88" s="29">
        <v>19.600000000000001</v>
      </c>
      <c r="O88" s="29"/>
      <c r="P88" s="29">
        <v>65.400000000000006</v>
      </c>
      <c r="Q88" s="28">
        <f t="shared" si="112"/>
        <v>0</v>
      </c>
      <c r="R88" s="29"/>
      <c r="S88" s="29"/>
      <c r="T88" s="29"/>
      <c r="U88" s="28"/>
      <c r="V88" s="29">
        <v>40</v>
      </c>
      <c r="W88" s="29"/>
      <c r="X88" s="29"/>
      <c r="Y88" s="29">
        <v>1.3</v>
      </c>
      <c r="Z88" s="29">
        <v>12.6</v>
      </c>
      <c r="AA88" s="29"/>
      <c r="AB88" s="29"/>
      <c r="AC88" s="29"/>
      <c r="AD88" s="29">
        <v>65.400000000000006</v>
      </c>
      <c r="AE88" s="28"/>
      <c r="AF88" s="29"/>
      <c r="AG88" s="29"/>
      <c r="AH88" s="29"/>
      <c r="AI88" s="28"/>
      <c r="AJ88" s="31">
        <f t="shared" si="121"/>
        <v>-6</v>
      </c>
      <c r="AK88" s="31">
        <f t="shared" si="122"/>
        <v>0</v>
      </c>
      <c r="AL88" s="31">
        <f t="shared" si="123"/>
        <v>0</v>
      </c>
      <c r="AM88" s="31">
        <f t="shared" si="124"/>
        <v>-1.4999999999999998</v>
      </c>
      <c r="AN88" s="31">
        <f t="shared" si="125"/>
        <v>3.4000000000000004</v>
      </c>
      <c r="AO88" s="31">
        <f t="shared" si="126"/>
        <v>0</v>
      </c>
      <c r="AP88" s="31">
        <f t="shared" si="127"/>
        <v>-19.600000000000001</v>
      </c>
      <c r="AQ88" s="31">
        <f t="shared" si="128"/>
        <v>0</v>
      </c>
      <c r="AR88" s="31">
        <f t="shared" si="129"/>
        <v>0</v>
      </c>
      <c r="AS88" s="31">
        <f t="shared" si="9"/>
        <v>0</v>
      </c>
      <c r="AT88" s="31">
        <f t="shared" si="130"/>
        <v>0</v>
      </c>
      <c r="AU88" s="31">
        <f t="shared" si="131"/>
        <v>0</v>
      </c>
      <c r="AV88" s="31">
        <f t="shared" si="132"/>
        <v>0</v>
      </c>
    </row>
    <row r="89" spans="1:48" x14ac:dyDescent="0.25">
      <c r="A89" s="12"/>
      <c r="B89" s="14" t="s">
        <v>149</v>
      </c>
      <c r="C89" s="25">
        <v>42583</v>
      </c>
      <c r="D89" s="28">
        <f t="shared" si="1"/>
        <v>1</v>
      </c>
      <c r="E89" s="29"/>
      <c r="F89" s="29"/>
      <c r="G89" s="29">
        <v>1</v>
      </c>
      <c r="H89" s="29">
        <v>41</v>
      </c>
      <c r="I89" s="29">
        <v>381</v>
      </c>
      <c r="J89" s="29">
        <v>50</v>
      </c>
      <c r="K89" s="29">
        <v>3.5</v>
      </c>
      <c r="L89" s="29"/>
      <c r="M89" s="29">
        <v>0.2</v>
      </c>
      <c r="N89" s="29"/>
      <c r="O89" s="29"/>
      <c r="P89" s="29">
        <v>32.5</v>
      </c>
      <c r="Q89" s="28">
        <f t="shared" si="112"/>
        <v>0</v>
      </c>
      <c r="R89" s="29"/>
      <c r="S89" s="29"/>
      <c r="T89" s="29"/>
      <c r="U89" s="28"/>
      <c r="V89" s="29">
        <v>38</v>
      </c>
      <c r="W89" s="29">
        <v>361</v>
      </c>
      <c r="X89" s="29">
        <v>50</v>
      </c>
      <c r="Y89" s="29">
        <v>3.8</v>
      </c>
      <c r="Z89" s="29">
        <v>11.5</v>
      </c>
      <c r="AA89" s="29">
        <v>0.3</v>
      </c>
      <c r="AB89" s="29"/>
      <c r="AC89" s="29"/>
      <c r="AD89" s="29">
        <v>13.5</v>
      </c>
      <c r="AE89" s="28"/>
      <c r="AF89" s="29"/>
      <c r="AG89" s="29"/>
      <c r="AH89" s="29"/>
      <c r="AI89" s="28"/>
      <c r="AJ89" s="31">
        <f t="shared" si="121"/>
        <v>-3</v>
      </c>
      <c r="AK89" s="31">
        <f t="shared" si="122"/>
        <v>-20</v>
      </c>
      <c r="AL89" s="31">
        <f t="shared" si="123"/>
        <v>0</v>
      </c>
      <c r="AM89" s="31">
        <f t="shared" si="124"/>
        <v>0.29999999999999982</v>
      </c>
      <c r="AN89" s="31">
        <f t="shared" si="125"/>
        <v>11.5</v>
      </c>
      <c r="AO89" s="31">
        <f t="shared" si="126"/>
        <v>9.9999999999999978E-2</v>
      </c>
      <c r="AP89" s="31">
        <f t="shared" si="127"/>
        <v>0</v>
      </c>
      <c r="AQ89" s="31">
        <f t="shared" si="128"/>
        <v>0</v>
      </c>
      <c r="AR89" s="31">
        <f t="shared" si="129"/>
        <v>-19</v>
      </c>
      <c r="AS89" s="31">
        <f t="shared" si="9"/>
        <v>0</v>
      </c>
      <c r="AT89" s="31">
        <f t="shared" si="130"/>
        <v>0</v>
      </c>
      <c r="AU89" s="31">
        <f t="shared" si="131"/>
        <v>0</v>
      </c>
      <c r="AV89" s="31">
        <f t="shared" si="132"/>
        <v>0</v>
      </c>
    </row>
    <row r="90" spans="1:48" x14ac:dyDescent="0.25">
      <c r="A90" s="12"/>
      <c r="B90" s="14" t="s">
        <v>150</v>
      </c>
      <c r="C90" s="25">
        <v>44053</v>
      </c>
      <c r="D90" s="28">
        <f t="shared" si="1"/>
        <v>1</v>
      </c>
      <c r="E90" s="29"/>
      <c r="F90" s="29"/>
      <c r="G90" s="29">
        <v>1</v>
      </c>
      <c r="H90" s="29"/>
      <c r="I90" s="29"/>
      <c r="J90" s="29"/>
      <c r="K90" s="29"/>
      <c r="L90" s="29"/>
      <c r="M90" s="29"/>
      <c r="N90" s="29">
        <v>19.7</v>
      </c>
      <c r="O90" s="29"/>
      <c r="P90" s="29">
        <v>16.2</v>
      </c>
      <c r="Q90" s="28">
        <f t="shared" si="112"/>
        <v>0</v>
      </c>
      <c r="R90" s="29"/>
      <c r="S90" s="29"/>
      <c r="T90" s="29"/>
      <c r="U90" s="28"/>
      <c r="V90" s="29"/>
      <c r="W90" s="29"/>
      <c r="X90" s="29"/>
      <c r="Y90" s="29"/>
      <c r="Z90" s="29"/>
      <c r="AA90" s="29"/>
      <c r="AB90" s="29"/>
      <c r="AC90" s="29"/>
      <c r="AD90" s="29">
        <v>135</v>
      </c>
      <c r="AE90" s="28"/>
      <c r="AF90" s="29"/>
      <c r="AG90" s="29"/>
      <c r="AH90" s="29"/>
      <c r="AI90" s="28"/>
      <c r="AJ90" s="31">
        <f t="shared" si="121"/>
        <v>0</v>
      </c>
      <c r="AK90" s="31">
        <f t="shared" si="122"/>
        <v>0</v>
      </c>
      <c r="AL90" s="31">
        <f t="shared" si="123"/>
        <v>0</v>
      </c>
      <c r="AM90" s="31">
        <f t="shared" si="124"/>
        <v>0</v>
      </c>
      <c r="AN90" s="31">
        <f t="shared" si="125"/>
        <v>0</v>
      </c>
      <c r="AO90" s="31">
        <f t="shared" si="126"/>
        <v>0</v>
      </c>
      <c r="AP90" s="31">
        <f t="shared" si="127"/>
        <v>-19.7</v>
      </c>
      <c r="AQ90" s="31">
        <f t="shared" si="128"/>
        <v>0</v>
      </c>
      <c r="AR90" s="31">
        <f t="shared" si="129"/>
        <v>118.8</v>
      </c>
      <c r="AS90" s="31">
        <f t="shared" si="9"/>
        <v>0</v>
      </c>
      <c r="AT90" s="31">
        <f t="shared" si="130"/>
        <v>0</v>
      </c>
      <c r="AU90" s="31">
        <f t="shared" si="131"/>
        <v>0</v>
      </c>
      <c r="AV90" s="31">
        <f t="shared" si="132"/>
        <v>0</v>
      </c>
    </row>
    <row r="91" spans="1:48" x14ac:dyDescent="0.25">
      <c r="A91" s="12"/>
      <c r="B91" s="14" t="s">
        <v>151</v>
      </c>
      <c r="C91" s="25">
        <v>43840</v>
      </c>
      <c r="D91" s="28">
        <f t="shared" si="1"/>
        <v>1</v>
      </c>
      <c r="E91" s="29"/>
      <c r="F91" s="29"/>
      <c r="G91" s="29">
        <v>1</v>
      </c>
      <c r="H91" s="29"/>
      <c r="I91" s="29">
        <v>418</v>
      </c>
      <c r="J91" s="29"/>
      <c r="K91" s="29"/>
      <c r="L91" s="29"/>
      <c r="M91" s="29">
        <v>0.5</v>
      </c>
      <c r="N91" s="29"/>
      <c r="O91" s="29"/>
      <c r="P91" s="29">
        <v>10.7</v>
      </c>
      <c r="Q91" s="28">
        <f t="shared" si="112"/>
        <v>131</v>
      </c>
      <c r="R91" s="29">
        <v>32</v>
      </c>
      <c r="S91" s="29">
        <v>99</v>
      </c>
      <c r="T91" s="29"/>
      <c r="U91" s="28"/>
      <c r="V91" s="29">
        <v>14</v>
      </c>
      <c r="W91" s="29">
        <v>448</v>
      </c>
      <c r="X91" s="29">
        <v>2</v>
      </c>
      <c r="Y91" s="29">
        <v>1.6</v>
      </c>
      <c r="Z91" s="29"/>
      <c r="AA91" s="29">
        <v>0.5</v>
      </c>
      <c r="AB91" s="29"/>
      <c r="AC91" s="29"/>
      <c r="AD91" s="29">
        <v>54.1</v>
      </c>
      <c r="AE91" s="28">
        <f t="shared" si="117"/>
        <v>26</v>
      </c>
      <c r="AF91" s="29">
        <v>26</v>
      </c>
      <c r="AG91" s="29"/>
      <c r="AH91" s="29"/>
      <c r="AI91" s="28"/>
      <c r="AJ91" s="31">
        <f t="shared" si="121"/>
        <v>14</v>
      </c>
      <c r="AK91" s="31">
        <f t="shared" si="122"/>
        <v>30</v>
      </c>
      <c r="AL91" s="31">
        <f t="shared" si="123"/>
        <v>2</v>
      </c>
      <c r="AM91" s="31">
        <f t="shared" si="124"/>
        <v>1.6</v>
      </c>
      <c r="AN91" s="31">
        <f t="shared" si="125"/>
        <v>0</v>
      </c>
      <c r="AO91" s="31">
        <f t="shared" si="126"/>
        <v>0</v>
      </c>
      <c r="AP91" s="31">
        <f t="shared" si="127"/>
        <v>0</v>
      </c>
      <c r="AQ91" s="31">
        <f t="shared" si="128"/>
        <v>0</v>
      </c>
      <c r="AR91" s="31">
        <f t="shared" si="129"/>
        <v>43.400000000000006</v>
      </c>
      <c r="AS91" s="31">
        <f t="shared" si="9"/>
        <v>-105</v>
      </c>
      <c r="AT91" s="31">
        <f t="shared" si="130"/>
        <v>-6</v>
      </c>
      <c r="AU91" s="31">
        <f t="shared" si="131"/>
        <v>-99</v>
      </c>
      <c r="AV91" s="31">
        <f t="shared" si="132"/>
        <v>0</v>
      </c>
    </row>
    <row r="92" spans="1:48" x14ac:dyDescent="0.25">
      <c r="A92" s="12"/>
      <c r="B92" s="14" t="s">
        <v>152</v>
      </c>
      <c r="C92" s="25">
        <v>44296</v>
      </c>
      <c r="D92" s="28">
        <f t="shared" si="1"/>
        <v>1</v>
      </c>
      <c r="E92" s="29"/>
      <c r="F92" s="29"/>
      <c r="G92" s="29">
        <v>1</v>
      </c>
      <c r="H92" s="29"/>
      <c r="I92" s="29">
        <v>200</v>
      </c>
      <c r="J92" s="29"/>
      <c r="K92" s="29"/>
      <c r="L92" s="29"/>
      <c r="M92" s="29">
        <v>0.2</v>
      </c>
      <c r="N92" s="29"/>
      <c r="O92" s="29"/>
      <c r="P92" s="29">
        <v>16</v>
      </c>
      <c r="Q92" s="28">
        <f t="shared" si="112"/>
        <v>220</v>
      </c>
      <c r="R92" s="29">
        <v>20</v>
      </c>
      <c r="S92" s="29">
        <v>200</v>
      </c>
      <c r="T92" s="29"/>
      <c r="U92" s="28"/>
      <c r="V92" s="29"/>
      <c r="W92" s="29">
        <v>389</v>
      </c>
      <c r="X92" s="29">
        <v>2</v>
      </c>
      <c r="Y92" s="29">
        <v>0.1</v>
      </c>
      <c r="Z92" s="29"/>
      <c r="AA92" s="29">
        <v>0.3</v>
      </c>
      <c r="AB92" s="29"/>
      <c r="AC92" s="29"/>
      <c r="AD92" s="29">
        <v>56.1</v>
      </c>
      <c r="AE92" s="28"/>
      <c r="AF92" s="29"/>
      <c r="AG92" s="29"/>
      <c r="AH92" s="29"/>
      <c r="AI92" s="28"/>
      <c r="AJ92" s="31">
        <f t="shared" si="121"/>
        <v>0</v>
      </c>
      <c r="AK92" s="31">
        <f t="shared" si="122"/>
        <v>189</v>
      </c>
      <c r="AL92" s="31">
        <f t="shared" si="123"/>
        <v>2</v>
      </c>
      <c r="AM92" s="31">
        <f t="shared" si="124"/>
        <v>0.1</v>
      </c>
      <c r="AN92" s="31">
        <f t="shared" si="125"/>
        <v>0</v>
      </c>
      <c r="AO92" s="31">
        <f t="shared" si="126"/>
        <v>9.9999999999999978E-2</v>
      </c>
      <c r="AP92" s="31">
        <f t="shared" si="127"/>
        <v>0</v>
      </c>
      <c r="AQ92" s="31">
        <f t="shared" si="128"/>
        <v>0</v>
      </c>
      <c r="AR92" s="31">
        <f t="shared" si="129"/>
        <v>40.1</v>
      </c>
      <c r="AS92" s="31">
        <f t="shared" si="9"/>
        <v>-220</v>
      </c>
      <c r="AT92" s="31">
        <f t="shared" si="130"/>
        <v>-20</v>
      </c>
      <c r="AU92" s="31">
        <f t="shared" si="131"/>
        <v>-200</v>
      </c>
      <c r="AV92" s="31">
        <f t="shared" si="132"/>
        <v>0</v>
      </c>
    </row>
    <row r="93" spans="1:48" x14ac:dyDescent="0.25">
      <c r="A93" s="12"/>
      <c r="B93" s="14" t="s">
        <v>153</v>
      </c>
      <c r="C93" s="25">
        <v>43475</v>
      </c>
      <c r="D93" s="28">
        <f t="shared" si="1"/>
        <v>1</v>
      </c>
      <c r="E93" s="29"/>
      <c r="F93" s="29"/>
      <c r="G93" s="29">
        <v>1</v>
      </c>
      <c r="H93" s="29">
        <v>6</v>
      </c>
      <c r="I93" s="29">
        <v>229</v>
      </c>
      <c r="J93" s="29">
        <v>4</v>
      </c>
      <c r="K93" s="29"/>
      <c r="L93" s="29"/>
      <c r="M93" s="29">
        <v>0.2</v>
      </c>
      <c r="N93" s="29"/>
      <c r="O93" s="29"/>
      <c r="P93" s="29">
        <v>10.4</v>
      </c>
      <c r="Q93" s="28">
        <f t="shared" si="112"/>
        <v>23</v>
      </c>
      <c r="R93" s="29">
        <v>23</v>
      </c>
      <c r="S93" s="29"/>
      <c r="T93" s="29"/>
      <c r="U93" s="28"/>
      <c r="V93" s="29"/>
      <c r="W93" s="29">
        <v>538</v>
      </c>
      <c r="X93" s="29"/>
      <c r="Y93" s="29">
        <v>0.6</v>
      </c>
      <c r="Z93" s="29"/>
      <c r="AA93" s="29">
        <v>0.3</v>
      </c>
      <c r="AB93" s="29"/>
      <c r="AC93" s="29"/>
      <c r="AD93" s="29">
        <v>62.1</v>
      </c>
      <c r="AE93" s="28"/>
      <c r="AF93" s="29"/>
      <c r="AG93" s="29"/>
      <c r="AH93" s="29"/>
      <c r="AI93" s="28"/>
      <c r="AJ93" s="31">
        <f t="shared" si="121"/>
        <v>-6</v>
      </c>
      <c r="AK93" s="31">
        <f t="shared" si="122"/>
        <v>309</v>
      </c>
      <c r="AL93" s="31">
        <f t="shared" si="123"/>
        <v>-4</v>
      </c>
      <c r="AM93" s="31">
        <f t="shared" si="124"/>
        <v>0.6</v>
      </c>
      <c r="AN93" s="31">
        <f t="shared" si="125"/>
        <v>0</v>
      </c>
      <c r="AO93" s="31">
        <f t="shared" si="126"/>
        <v>9.9999999999999978E-2</v>
      </c>
      <c r="AP93" s="31">
        <f t="shared" si="127"/>
        <v>0</v>
      </c>
      <c r="AQ93" s="31">
        <f t="shared" si="128"/>
        <v>0</v>
      </c>
      <c r="AR93" s="31">
        <f t="shared" si="129"/>
        <v>51.7</v>
      </c>
      <c r="AS93" s="31">
        <f>AE93-Q93</f>
        <v>-23</v>
      </c>
      <c r="AT93" s="31">
        <f t="shared" si="130"/>
        <v>-23</v>
      </c>
      <c r="AU93" s="31">
        <f t="shared" si="131"/>
        <v>0</v>
      </c>
      <c r="AV93" s="31">
        <f t="shared" si="132"/>
        <v>0</v>
      </c>
    </row>
    <row r="94" spans="1:48" x14ac:dyDescent="0.25">
      <c r="A94" s="12"/>
      <c r="B94" s="14" t="s">
        <v>170</v>
      </c>
      <c r="C94" s="25">
        <v>45026</v>
      </c>
      <c r="D94" s="28">
        <f t="shared" si="1"/>
        <v>1</v>
      </c>
      <c r="E94" s="29"/>
      <c r="F94" s="29"/>
      <c r="G94" s="29">
        <v>1</v>
      </c>
      <c r="H94" s="29"/>
      <c r="I94" s="29"/>
      <c r="J94" s="29"/>
      <c r="K94" s="29"/>
      <c r="L94" s="29"/>
      <c r="M94" s="29"/>
      <c r="N94" s="29"/>
      <c r="O94" s="29"/>
      <c r="P94" s="29">
        <v>32.1</v>
      </c>
      <c r="Q94" s="28">
        <f t="shared" si="112"/>
        <v>0</v>
      </c>
      <c r="R94" s="29"/>
      <c r="S94" s="29"/>
      <c r="T94" s="29"/>
      <c r="U94" s="28"/>
      <c r="V94" s="29"/>
      <c r="W94" s="29"/>
      <c r="X94" s="29"/>
      <c r="Y94" s="29"/>
      <c r="Z94" s="29"/>
      <c r="AA94" s="29"/>
      <c r="AB94" s="29"/>
      <c r="AC94" s="29"/>
      <c r="AD94" s="29">
        <v>32.1</v>
      </c>
      <c r="AE94" s="28"/>
      <c r="AF94" s="29"/>
      <c r="AG94" s="29"/>
      <c r="AH94" s="29"/>
      <c r="AI94" s="28"/>
      <c r="AJ94" s="31">
        <f t="shared" si="121"/>
        <v>0</v>
      </c>
      <c r="AK94" s="31">
        <f t="shared" si="122"/>
        <v>0</v>
      </c>
      <c r="AL94" s="31">
        <f t="shared" si="123"/>
        <v>0</v>
      </c>
      <c r="AM94" s="31">
        <f t="shared" si="124"/>
        <v>0</v>
      </c>
      <c r="AN94" s="31">
        <f t="shared" si="125"/>
        <v>0</v>
      </c>
      <c r="AO94" s="31">
        <f t="shared" si="126"/>
        <v>0</v>
      </c>
      <c r="AP94" s="31">
        <f t="shared" si="127"/>
        <v>0</v>
      </c>
      <c r="AQ94" s="31">
        <f t="shared" si="128"/>
        <v>0</v>
      </c>
      <c r="AR94" s="31">
        <f t="shared" si="129"/>
        <v>0</v>
      </c>
      <c r="AS94" s="31">
        <f>AE94-Q94</f>
        <v>0</v>
      </c>
      <c r="AT94" s="31">
        <f t="shared" si="130"/>
        <v>0</v>
      </c>
      <c r="AU94" s="31">
        <f t="shared" si="131"/>
        <v>0</v>
      </c>
      <c r="AV94" s="31">
        <f t="shared" si="132"/>
        <v>0</v>
      </c>
    </row>
    <row r="95" spans="1:48" x14ac:dyDescent="0.25">
      <c r="A95" s="12"/>
      <c r="B95" s="14" t="s">
        <v>154</v>
      </c>
      <c r="C95" s="25">
        <v>42865</v>
      </c>
      <c r="D95" s="28">
        <f t="shared" si="1"/>
        <v>1</v>
      </c>
      <c r="E95" s="29"/>
      <c r="F95" s="29"/>
      <c r="G95" s="29">
        <v>1</v>
      </c>
      <c r="H95" s="29">
        <v>103</v>
      </c>
      <c r="I95" s="29"/>
      <c r="J95" s="29">
        <v>17</v>
      </c>
      <c r="K95" s="29">
        <v>4.2</v>
      </c>
      <c r="L95" s="29">
        <v>36</v>
      </c>
      <c r="M95" s="29"/>
      <c r="N95" s="29">
        <v>2</v>
      </c>
      <c r="O95" s="29"/>
      <c r="P95" s="29"/>
      <c r="Q95" s="28">
        <f t="shared" si="112"/>
        <v>0</v>
      </c>
      <c r="R95" s="29"/>
      <c r="S95" s="29"/>
      <c r="T95" s="29"/>
      <c r="U95" s="28"/>
      <c r="V95" s="29">
        <v>111</v>
      </c>
      <c r="W95" s="29"/>
      <c r="X95" s="29">
        <v>17</v>
      </c>
      <c r="Y95" s="29">
        <v>0.9</v>
      </c>
      <c r="Z95" s="29">
        <v>40</v>
      </c>
      <c r="AA95" s="29"/>
      <c r="AB95" s="29"/>
      <c r="AC95" s="29"/>
      <c r="AD95" s="29"/>
      <c r="AE95" s="28"/>
      <c r="AF95" s="29"/>
      <c r="AG95" s="29"/>
      <c r="AH95" s="29"/>
      <c r="AI95" s="28"/>
      <c r="AJ95" s="31">
        <f t="shared" si="121"/>
        <v>8</v>
      </c>
      <c r="AK95" s="31">
        <f t="shared" si="122"/>
        <v>0</v>
      </c>
      <c r="AL95" s="31">
        <f t="shared" si="123"/>
        <v>0</v>
      </c>
      <c r="AM95" s="31">
        <f t="shared" si="124"/>
        <v>-3.3000000000000003</v>
      </c>
      <c r="AN95" s="31">
        <f t="shared" si="125"/>
        <v>4</v>
      </c>
      <c r="AO95" s="31">
        <f t="shared" si="126"/>
        <v>0</v>
      </c>
      <c r="AP95" s="31">
        <f t="shared" si="127"/>
        <v>-2</v>
      </c>
      <c r="AQ95" s="31">
        <f t="shared" si="128"/>
        <v>0</v>
      </c>
      <c r="AR95" s="31">
        <f t="shared" si="129"/>
        <v>0</v>
      </c>
      <c r="AS95" s="31">
        <f t="shared" si="9"/>
        <v>0</v>
      </c>
      <c r="AT95" s="31">
        <f t="shared" si="130"/>
        <v>0</v>
      </c>
      <c r="AU95" s="31">
        <f t="shared" si="131"/>
        <v>0</v>
      </c>
      <c r="AV95" s="31">
        <f t="shared" si="132"/>
        <v>0</v>
      </c>
    </row>
    <row r="96" spans="1:48" x14ac:dyDescent="0.25">
      <c r="A96" s="12"/>
      <c r="B96" s="13" t="s">
        <v>66</v>
      </c>
      <c r="C96" s="24"/>
      <c r="D96" s="28">
        <f t="shared" ref="D96:D112" si="133">SUM(E96:G96)</f>
        <v>7</v>
      </c>
      <c r="E96" s="28"/>
      <c r="F96" s="28"/>
      <c r="G96" s="28">
        <f t="shared" ref="G96:AV96" si="134">SUM(G97:G103)</f>
        <v>7</v>
      </c>
      <c r="H96" s="28">
        <f t="shared" si="134"/>
        <v>27</v>
      </c>
      <c r="I96" s="28">
        <f t="shared" si="134"/>
        <v>1361</v>
      </c>
      <c r="J96" s="28">
        <f t="shared" si="134"/>
        <v>11</v>
      </c>
      <c r="K96" s="28">
        <f t="shared" si="134"/>
        <v>1.6</v>
      </c>
      <c r="L96" s="28">
        <f t="shared" si="134"/>
        <v>8.8000000000000007</v>
      </c>
      <c r="M96" s="28">
        <f t="shared" si="134"/>
        <v>1.1000000000000001</v>
      </c>
      <c r="N96" s="28">
        <f t="shared" si="134"/>
        <v>51</v>
      </c>
      <c r="O96" s="28">
        <f t="shared" si="134"/>
        <v>0</v>
      </c>
      <c r="P96" s="28">
        <f t="shared" si="134"/>
        <v>58.1</v>
      </c>
      <c r="Q96" s="28">
        <f t="shared" si="134"/>
        <v>93</v>
      </c>
      <c r="R96" s="28">
        <f t="shared" si="134"/>
        <v>93</v>
      </c>
      <c r="S96" s="28">
        <f t="shared" si="134"/>
        <v>0</v>
      </c>
      <c r="T96" s="28">
        <f t="shared" si="134"/>
        <v>0</v>
      </c>
      <c r="U96" s="28"/>
      <c r="V96" s="28">
        <f t="shared" si="134"/>
        <v>49</v>
      </c>
      <c r="W96" s="28">
        <f t="shared" si="134"/>
        <v>1051</v>
      </c>
      <c r="X96" s="28">
        <f t="shared" si="134"/>
        <v>11</v>
      </c>
      <c r="Y96" s="28">
        <f t="shared" si="134"/>
        <v>21.4</v>
      </c>
      <c r="Z96" s="28">
        <f t="shared" si="134"/>
        <v>8</v>
      </c>
      <c r="AA96" s="28">
        <f t="shared" si="134"/>
        <v>1.5</v>
      </c>
      <c r="AB96" s="28">
        <f t="shared" si="134"/>
        <v>75.5</v>
      </c>
      <c r="AC96" s="28">
        <f t="shared" si="134"/>
        <v>0</v>
      </c>
      <c r="AD96" s="28">
        <f t="shared" si="134"/>
        <v>307.3</v>
      </c>
      <c r="AE96" s="28">
        <f t="shared" si="134"/>
        <v>39</v>
      </c>
      <c r="AF96" s="28">
        <f t="shared" si="134"/>
        <v>25</v>
      </c>
      <c r="AG96" s="28">
        <f t="shared" si="134"/>
        <v>14</v>
      </c>
      <c r="AH96" s="28">
        <f t="shared" si="134"/>
        <v>0</v>
      </c>
      <c r="AI96" s="28"/>
      <c r="AJ96" s="28">
        <f t="shared" si="134"/>
        <v>22</v>
      </c>
      <c r="AK96" s="28">
        <f t="shared" si="134"/>
        <v>-310</v>
      </c>
      <c r="AL96" s="28">
        <f t="shared" si="134"/>
        <v>0</v>
      </c>
      <c r="AM96" s="28">
        <f t="shared" si="134"/>
        <v>19.8</v>
      </c>
      <c r="AN96" s="28">
        <f t="shared" si="134"/>
        <v>-0.80000000000000115</v>
      </c>
      <c r="AO96" s="28">
        <f t="shared" si="134"/>
        <v>0.39999999999999997</v>
      </c>
      <c r="AP96" s="28">
        <f t="shared" si="134"/>
        <v>24.5</v>
      </c>
      <c r="AQ96" s="28">
        <f t="shared" si="134"/>
        <v>0</v>
      </c>
      <c r="AR96" s="28">
        <f t="shared" si="134"/>
        <v>249.2</v>
      </c>
      <c r="AS96" s="28">
        <f t="shared" si="134"/>
        <v>-54</v>
      </c>
      <c r="AT96" s="28">
        <f t="shared" si="134"/>
        <v>-68</v>
      </c>
      <c r="AU96" s="28">
        <f t="shared" si="134"/>
        <v>14</v>
      </c>
      <c r="AV96" s="28">
        <f t="shared" si="134"/>
        <v>0</v>
      </c>
    </row>
    <row r="97" spans="1:48" x14ac:dyDescent="0.25">
      <c r="A97" s="12"/>
      <c r="B97" s="14" t="s">
        <v>160</v>
      </c>
      <c r="C97" s="25">
        <v>44265</v>
      </c>
      <c r="D97" s="28">
        <f t="shared" si="133"/>
        <v>1</v>
      </c>
      <c r="E97" s="29"/>
      <c r="F97" s="29"/>
      <c r="G97" s="29">
        <v>1</v>
      </c>
      <c r="H97" s="29">
        <v>12</v>
      </c>
      <c r="I97" s="29">
        <v>236</v>
      </c>
      <c r="J97" s="29">
        <v>5</v>
      </c>
      <c r="K97" s="29"/>
      <c r="L97" s="29"/>
      <c r="M97" s="29">
        <v>0.2</v>
      </c>
      <c r="N97" s="29"/>
      <c r="O97" s="29"/>
      <c r="P97" s="29">
        <v>13</v>
      </c>
      <c r="Q97" s="28">
        <f t="shared" si="112"/>
        <v>24</v>
      </c>
      <c r="R97" s="29">
        <v>24</v>
      </c>
      <c r="S97" s="29"/>
      <c r="T97" s="29"/>
      <c r="U97" s="28"/>
      <c r="V97" s="29">
        <v>33</v>
      </c>
      <c r="W97" s="29">
        <v>324</v>
      </c>
      <c r="X97" s="29">
        <v>6</v>
      </c>
      <c r="Y97" s="29">
        <v>1.2</v>
      </c>
      <c r="Z97" s="29">
        <v>3.4</v>
      </c>
      <c r="AA97" s="29">
        <v>0.3</v>
      </c>
      <c r="AB97" s="29"/>
      <c r="AC97" s="29"/>
      <c r="AD97" s="29">
        <v>16.2</v>
      </c>
      <c r="AE97" s="28">
        <f t="shared" si="117"/>
        <v>39</v>
      </c>
      <c r="AF97" s="29">
        <v>25</v>
      </c>
      <c r="AG97" s="29">
        <v>14</v>
      </c>
      <c r="AH97" s="29"/>
      <c r="AI97" s="28"/>
      <c r="AJ97" s="31">
        <f t="shared" ref="AJ97:AR103" si="135">V97-H97</f>
        <v>21</v>
      </c>
      <c r="AK97" s="31">
        <f t="shared" si="135"/>
        <v>88</v>
      </c>
      <c r="AL97" s="31">
        <f t="shared" si="135"/>
        <v>1</v>
      </c>
      <c r="AM97" s="31">
        <f t="shared" si="135"/>
        <v>1.2</v>
      </c>
      <c r="AN97" s="31">
        <f t="shared" si="135"/>
        <v>3.4</v>
      </c>
      <c r="AO97" s="31">
        <f t="shared" si="135"/>
        <v>9.9999999999999978E-2</v>
      </c>
      <c r="AP97" s="31">
        <f t="shared" si="135"/>
        <v>0</v>
      </c>
      <c r="AQ97" s="31">
        <f t="shared" si="135"/>
        <v>0</v>
      </c>
      <c r="AR97" s="31">
        <f t="shared" si="135"/>
        <v>3.1999999999999993</v>
      </c>
      <c r="AS97" s="31">
        <f t="shared" ref="AS97:AS112" si="136">SUM(AT97:AV97)</f>
        <v>15</v>
      </c>
      <c r="AT97" s="31">
        <f t="shared" ref="AT97:AV103" si="137">AF97-R97</f>
        <v>1</v>
      </c>
      <c r="AU97" s="31">
        <f t="shared" si="137"/>
        <v>14</v>
      </c>
      <c r="AV97" s="31">
        <f t="shared" si="137"/>
        <v>0</v>
      </c>
    </row>
    <row r="98" spans="1:48" x14ac:dyDescent="0.25">
      <c r="A98" s="12"/>
      <c r="B98" s="14" t="s">
        <v>161</v>
      </c>
      <c r="C98" s="25">
        <v>43840</v>
      </c>
      <c r="D98" s="28">
        <f t="shared" si="133"/>
        <v>1</v>
      </c>
      <c r="E98" s="29"/>
      <c r="F98" s="29"/>
      <c r="G98" s="29">
        <v>1</v>
      </c>
      <c r="H98" s="29"/>
      <c r="I98" s="29">
        <v>367</v>
      </c>
      <c r="J98" s="29">
        <v>4</v>
      </c>
      <c r="K98" s="29"/>
      <c r="L98" s="29"/>
      <c r="M98" s="29">
        <v>0.4</v>
      </c>
      <c r="N98" s="29"/>
      <c r="O98" s="29"/>
      <c r="P98" s="29">
        <v>11.5</v>
      </c>
      <c r="Q98" s="28">
        <f t="shared" si="112"/>
        <v>20</v>
      </c>
      <c r="R98" s="29">
        <v>20</v>
      </c>
      <c r="S98" s="29"/>
      <c r="T98" s="29"/>
      <c r="U98" s="28"/>
      <c r="V98" s="29"/>
      <c r="W98" s="29">
        <v>206</v>
      </c>
      <c r="X98" s="29"/>
      <c r="Y98" s="29">
        <v>5</v>
      </c>
      <c r="Z98" s="29"/>
      <c r="AA98" s="29">
        <v>0.2</v>
      </c>
      <c r="AB98" s="29"/>
      <c r="AC98" s="29"/>
      <c r="AD98" s="29">
        <v>25.5</v>
      </c>
      <c r="AE98" s="28"/>
      <c r="AF98" s="29"/>
      <c r="AG98" s="29"/>
      <c r="AH98" s="29"/>
      <c r="AI98" s="28"/>
      <c r="AJ98" s="31">
        <f t="shared" si="135"/>
        <v>0</v>
      </c>
      <c r="AK98" s="31">
        <f t="shared" si="135"/>
        <v>-161</v>
      </c>
      <c r="AL98" s="31">
        <f t="shared" si="135"/>
        <v>-4</v>
      </c>
      <c r="AM98" s="31">
        <f t="shared" si="135"/>
        <v>5</v>
      </c>
      <c r="AN98" s="31">
        <f t="shared" si="135"/>
        <v>0</v>
      </c>
      <c r="AO98" s="31">
        <f t="shared" si="135"/>
        <v>-0.2</v>
      </c>
      <c r="AP98" s="31">
        <f t="shared" si="135"/>
        <v>0</v>
      </c>
      <c r="AQ98" s="31">
        <f t="shared" si="135"/>
        <v>0</v>
      </c>
      <c r="AR98" s="31">
        <f t="shared" si="135"/>
        <v>14</v>
      </c>
      <c r="AS98" s="31">
        <f t="shared" si="136"/>
        <v>-20</v>
      </c>
      <c r="AT98" s="31">
        <f t="shared" si="137"/>
        <v>-20</v>
      </c>
      <c r="AU98" s="31">
        <f t="shared" si="137"/>
        <v>0</v>
      </c>
      <c r="AV98" s="31">
        <f t="shared" si="137"/>
        <v>0</v>
      </c>
    </row>
    <row r="99" spans="1:48" x14ac:dyDescent="0.25">
      <c r="A99" s="12"/>
      <c r="B99" s="14" t="s">
        <v>176</v>
      </c>
      <c r="C99" s="25">
        <v>44510</v>
      </c>
      <c r="D99" s="28">
        <f t="shared" si="133"/>
        <v>1</v>
      </c>
      <c r="E99" s="29"/>
      <c r="F99" s="29"/>
      <c r="G99" s="29">
        <v>1</v>
      </c>
      <c r="H99" s="29"/>
      <c r="I99" s="29"/>
      <c r="J99" s="29"/>
      <c r="K99" s="29"/>
      <c r="L99" s="29"/>
      <c r="M99" s="29"/>
      <c r="N99" s="29"/>
      <c r="O99" s="29"/>
      <c r="P99" s="29"/>
      <c r="Q99" s="28">
        <f t="shared" si="112"/>
        <v>0</v>
      </c>
      <c r="R99" s="29"/>
      <c r="S99" s="29"/>
      <c r="T99" s="29"/>
      <c r="U99" s="28"/>
      <c r="V99" s="29"/>
      <c r="W99" s="29"/>
      <c r="X99" s="29"/>
      <c r="Y99" s="29"/>
      <c r="Z99" s="29"/>
      <c r="AA99" s="29"/>
      <c r="AB99" s="29"/>
      <c r="AC99" s="29"/>
      <c r="AD99" s="29">
        <v>60.2</v>
      </c>
      <c r="AE99" s="28"/>
      <c r="AF99" s="29"/>
      <c r="AG99" s="29"/>
      <c r="AH99" s="29"/>
      <c r="AI99" s="28"/>
      <c r="AJ99" s="31">
        <f t="shared" si="135"/>
        <v>0</v>
      </c>
      <c r="AK99" s="31">
        <f t="shared" si="135"/>
        <v>0</v>
      </c>
      <c r="AL99" s="31">
        <f t="shared" si="135"/>
        <v>0</v>
      </c>
      <c r="AM99" s="31">
        <f t="shared" si="135"/>
        <v>0</v>
      </c>
      <c r="AN99" s="31">
        <f t="shared" si="135"/>
        <v>0</v>
      </c>
      <c r="AO99" s="31">
        <f t="shared" si="135"/>
        <v>0</v>
      </c>
      <c r="AP99" s="31">
        <f t="shared" si="135"/>
        <v>0</v>
      </c>
      <c r="AQ99" s="31">
        <f t="shared" si="135"/>
        <v>0</v>
      </c>
      <c r="AR99" s="31">
        <f t="shared" si="135"/>
        <v>60.2</v>
      </c>
      <c r="AS99" s="31">
        <f>AE99-Q99</f>
        <v>0</v>
      </c>
      <c r="AT99" s="31">
        <f t="shared" si="137"/>
        <v>0</v>
      </c>
      <c r="AU99" s="31">
        <f t="shared" si="137"/>
        <v>0</v>
      </c>
      <c r="AV99" s="31">
        <f t="shared" si="137"/>
        <v>0</v>
      </c>
    </row>
    <row r="100" spans="1:48" x14ac:dyDescent="0.25">
      <c r="A100" s="12"/>
      <c r="B100" s="14" t="s">
        <v>182</v>
      </c>
      <c r="C100" s="25">
        <v>44449</v>
      </c>
      <c r="D100" s="28">
        <f t="shared" si="133"/>
        <v>1</v>
      </c>
      <c r="E100" s="29"/>
      <c r="F100" s="29"/>
      <c r="G100" s="29">
        <v>1</v>
      </c>
      <c r="H100" s="29"/>
      <c r="I100" s="29">
        <v>380</v>
      </c>
      <c r="J100" s="29"/>
      <c r="K100" s="29"/>
      <c r="L100" s="29"/>
      <c r="M100" s="29">
        <v>0.3</v>
      </c>
      <c r="N100" s="29"/>
      <c r="O100" s="29"/>
      <c r="P100" s="29">
        <v>14.2</v>
      </c>
      <c r="Q100" s="28">
        <f t="shared" si="112"/>
        <v>25</v>
      </c>
      <c r="R100" s="29">
        <v>25</v>
      </c>
      <c r="S100" s="29"/>
      <c r="T100" s="29"/>
      <c r="U100" s="28"/>
      <c r="V100" s="29"/>
      <c r="W100" s="29">
        <v>261</v>
      </c>
      <c r="X100" s="29"/>
      <c r="Y100" s="29">
        <v>7.2</v>
      </c>
      <c r="Z100" s="29"/>
      <c r="AA100" s="29">
        <v>0.5</v>
      </c>
      <c r="AB100" s="29"/>
      <c r="AC100" s="29"/>
      <c r="AD100" s="29">
        <v>107</v>
      </c>
      <c r="AE100" s="28"/>
      <c r="AF100" s="29"/>
      <c r="AG100" s="29"/>
      <c r="AH100" s="29"/>
      <c r="AI100" s="28"/>
      <c r="AJ100" s="31">
        <f t="shared" si="135"/>
        <v>0</v>
      </c>
      <c r="AK100" s="31">
        <f t="shared" si="135"/>
        <v>-119</v>
      </c>
      <c r="AL100" s="31">
        <f t="shared" si="135"/>
        <v>0</v>
      </c>
      <c r="AM100" s="31">
        <f t="shared" si="135"/>
        <v>7.2</v>
      </c>
      <c r="AN100" s="31">
        <f t="shared" si="135"/>
        <v>0</v>
      </c>
      <c r="AO100" s="31">
        <f t="shared" si="135"/>
        <v>0.2</v>
      </c>
      <c r="AP100" s="31">
        <f t="shared" si="135"/>
        <v>0</v>
      </c>
      <c r="AQ100" s="31">
        <f t="shared" si="135"/>
        <v>0</v>
      </c>
      <c r="AR100" s="31">
        <f t="shared" si="135"/>
        <v>92.8</v>
      </c>
      <c r="AS100" s="31">
        <f>AE100-Q100</f>
        <v>-25</v>
      </c>
      <c r="AT100" s="31">
        <f t="shared" si="137"/>
        <v>-25</v>
      </c>
      <c r="AU100" s="31">
        <f t="shared" si="137"/>
        <v>0</v>
      </c>
      <c r="AV100" s="31">
        <f t="shared" si="137"/>
        <v>0</v>
      </c>
    </row>
    <row r="101" spans="1:48" x14ac:dyDescent="0.25">
      <c r="A101" s="12"/>
      <c r="B101" s="14" t="s">
        <v>168</v>
      </c>
      <c r="C101" s="25">
        <v>42583</v>
      </c>
      <c r="D101" s="28">
        <f t="shared" si="133"/>
        <v>1</v>
      </c>
      <c r="E101" s="29"/>
      <c r="F101" s="29"/>
      <c r="G101" s="29">
        <v>1</v>
      </c>
      <c r="H101" s="29"/>
      <c r="I101" s="29"/>
      <c r="J101" s="29"/>
      <c r="K101" s="29"/>
      <c r="L101" s="29"/>
      <c r="M101" s="29"/>
      <c r="N101" s="29">
        <v>51</v>
      </c>
      <c r="O101" s="29"/>
      <c r="P101" s="29"/>
      <c r="Q101" s="28">
        <f t="shared" si="112"/>
        <v>0</v>
      </c>
      <c r="R101" s="29"/>
      <c r="S101" s="29"/>
      <c r="T101" s="29"/>
      <c r="U101" s="28"/>
      <c r="V101" s="29"/>
      <c r="W101" s="29"/>
      <c r="X101" s="29"/>
      <c r="Y101" s="29"/>
      <c r="Z101" s="29"/>
      <c r="AA101" s="29"/>
      <c r="AB101" s="29">
        <v>75.5</v>
      </c>
      <c r="AC101" s="29"/>
      <c r="AD101" s="29">
        <v>45.6</v>
      </c>
      <c r="AE101" s="28"/>
      <c r="AF101" s="29"/>
      <c r="AG101" s="29"/>
      <c r="AH101" s="29"/>
      <c r="AI101" s="28"/>
      <c r="AJ101" s="31">
        <f t="shared" si="135"/>
        <v>0</v>
      </c>
      <c r="AK101" s="31">
        <f t="shared" si="135"/>
        <v>0</v>
      </c>
      <c r="AL101" s="31">
        <f t="shared" si="135"/>
        <v>0</v>
      </c>
      <c r="AM101" s="31">
        <f t="shared" si="135"/>
        <v>0</v>
      </c>
      <c r="AN101" s="31">
        <f t="shared" si="135"/>
        <v>0</v>
      </c>
      <c r="AO101" s="31">
        <f t="shared" si="135"/>
        <v>0</v>
      </c>
      <c r="AP101" s="31">
        <f t="shared" si="135"/>
        <v>24.5</v>
      </c>
      <c r="AQ101" s="31">
        <f t="shared" si="135"/>
        <v>0</v>
      </c>
      <c r="AR101" s="31">
        <f t="shared" si="135"/>
        <v>45.6</v>
      </c>
      <c r="AS101" s="31">
        <f>AE101-Q101</f>
        <v>0</v>
      </c>
      <c r="AT101" s="31">
        <f t="shared" si="137"/>
        <v>0</v>
      </c>
      <c r="AU101" s="31">
        <f t="shared" si="137"/>
        <v>0</v>
      </c>
      <c r="AV101" s="31">
        <f t="shared" si="137"/>
        <v>0</v>
      </c>
    </row>
    <row r="102" spans="1:48" x14ac:dyDescent="0.25">
      <c r="A102" s="12"/>
      <c r="B102" s="14" t="s">
        <v>163</v>
      </c>
      <c r="C102" s="25">
        <v>43687</v>
      </c>
      <c r="D102" s="28">
        <f t="shared" si="133"/>
        <v>1</v>
      </c>
      <c r="E102" s="29"/>
      <c r="F102" s="29"/>
      <c r="G102" s="29">
        <v>1</v>
      </c>
      <c r="H102" s="29">
        <v>15</v>
      </c>
      <c r="I102" s="29">
        <v>378</v>
      </c>
      <c r="J102" s="29">
        <v>2</v>
      </c>
      <c r="K102" s="29">
        <v>1.6</v>
      </c>
      <c r="L102" s="29">
        <v>8.8000000000000007</v>
      </c>
      <c r="M102" s="29">
        <v>0.2</v>
      </c>
      <c r="N102" s="29"/>
      <c r="O102" s="29"/>
      <c r="P102" s="29">
        <v>19.399999999999999</v>
      </c>
      <c r="Q102" s="28">
        <f t="shared" si="112"/>
        <v>24</v>
      </c>
      <c r="R102" s="29">
        <v>24</v>
      </c>
      <c r="S102" s="29"/>
      <c r="T102" s="29"/>
      <c r="U102" s="28"/>
      <c r="V102" s="29">
        <v>16</v>
      </c>
      <c r="W102" s="29">
        <v>260</v>
      </c>
      <c r="X102" s="29">
        <v>5</v>
      </c>
      <c r="Y102" s="29">
        <v>8</v>
      </c>
      <c r="Z102" s="29">
        <v>4.5999999999999996</v>
      </c>
      <c r="AA102" s="29">
        <v>0.5</v>
      </c>
      <c r="AB102" s="29"/>
      <c r="AC102" s="29"/>
      <c r="AD102" s="29">
        <v>52.8</v>
      </c>
      <c r="AE102" s="28"/>
      <c r="AF102" s="29"/>
      <c r="AG102" s="29"/>
      <c r="AH102" s="29"/>
      <c r="AI102" s="28"/>
      <c r="AJ102" s="31">
        <f t="shared" si="135"/>
        <v>1</v>
      </c>
      <c r="AK102" s="31">
        <f t="shared" si="135"/>
        <v>-118</v>
      </c>
      <c r="AL102" s="31">
        <f t="shared" si="135"/>
        <v>3</v>
      </c>
      <c r="AM102" s="31">
        <f t="shared" si="135"/>
        <v>6.4</v>
      </c>
      <c r="AN102" s="31">
        <f t="shared" si="135"/>
        <v>-4.2000000000000011</v>
      </c>
      <c r="AO102" s="31">
        <f t="shared" si="135"/>
        <v>0.3</v>
      </c>
      <c r="AP102" s="31">
        <f t="shared" si="135"/>
        <v>0</v>
      </c>
      <c r="AQ102" s="31">
        <f t="shared" si="135"/>
        <v>0</v>
      </c>
      <c r="AR102" s="31">
        <f t="shared" si="135"/>
        <v>33.4</v>
      </c>
      <c r="AS102" s="31">
        <f>AE102-Q102</f>
        <v>-24</v>
      </c>
      <c r="AT102" s="31">
        <f t="shared" si="137"/>
        <v>-24</v>
      </c>
      <c r="AU102" s="31">
        <f t="shared" si="137"/>
        <v>0</v>
      </c>
      <c r="AV102" s="31">
        <f t="shared" si="137"/>
        <v>0</v>
      </c>
    </row>
    <row r="103" spans="1:48" x14ac:dyDescent="0.25">
      <c r="A103" s="12"/>
      <c r="B103" s="14" t="s">
        <v>162</v>
      </c>
      <c r="C103" s="25">
        <v>45026</v>
      </c>
      <c r="D103" s="28">
        <f t="shared" si="133"/>
        <v>1</v>
      </c>
      <c r="E103" s="29"/>
      <c r="F103" s="29"/>
      <c r="G103" s="29">
        <v>1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8">
        <f t="shared" si="112"/>
        <v>0</v>
      </c>
      <c r="R103" s="29"/>
      <c r="S103" s="29"/>
      <c r="T103" s="29"/>
      <c r="U103" s="28"/>
      <c r="V103" s="29"/>
      <c r="W103" s="29"/>
      <c r="X103" s="29"/>
      <c r="Y103" s="29"/>
      <c r="Z103" s="29"/>
      <c r="AA103" s="29"/>
      <c r="AB103" s="29"/>
      <c r="AC103" s="29"/>
      <c r="AD103" s="29"/>
      <c r="AE103" s="28"/>
      <c r="AF103" s="29"/>
      <c r="AG103" s="29"/>
      <c r="AH103" s="29"/>
      <c r="AI103" s="28"/>
      <c r="AJ103" s="31">
        <f t="shared" si="135"/>
        <v>0</v>
      </c>
      <c r="AK103" s="31">
        <f t="shared" si="135"/>
        <v>0</v>
      </c>
      <c r="AL103" s="31">
        <f t="shared" si="135"/>
        <v>0</v>
      </c>
      <c r="AM103" s="31">
        <f t="shared" si="135"/>
        <v>0</v>
      </c>
      <c r="AN103" s="31">
        <f t="shared" si="135"/>
        <v>0</v>
      </c>
      <c r="AO103" s="31">
        <f t="shared" si="135"/>
        <v>0</v>
      </c>
      <c r="AP103" s="31">
        <f t="shared" si="135"/>
        <v>0</v>
      </c>
      <c r="AQ103" s="31">
        <f t="shared" si="135"/>
        <v>0</v>
      </c>
      <c r="AR103" s="31">
        <f t="shared" si="135"/>
        <v>0</v>
      </c>
      <c r="AS103" s="31">
        <f t="shared" si="136"/>
        <v>0</v>
      </c>
      <c r="AT103" s="31">
        <f t="shared" si="137"/>
        <v>0</v>
      </c>
      <c r="AU103" s="31">
        <f t="shared" si="137"/>
        <v>0</v>
      </c>
      <c r="AV103" s="31">
        <f t="shared" si="137"/>
        <v>0</v>
      </c>
    </row>
    <row r="104" spans="1:48" x14ac:dyDescent="0.25">
      <c r="A104" s="12"/>
      <c r="B104" s="13" t="s">
        <v>67</v>
      </c>
      <c r="C104" s="24"/>
      <c r="D104" s="28">
        <f t="shared" si="133"/>
        <v>8</v>
      </c>
      <c r="E104" s="28"/>
      <c r="F104" s="28"/>
      <c r="G104" s="28">
        <f t="shared" ref="G104" si="138">SUM(G105:G112)</f>
        <v>8</v>
      </c>
      <c r="H104" s="28">
        <f t="shared" ref="H104" si="139">SUM(H105:H112)</f>
        <v>1149</v>
      </c>
      <c r="I104" s="28">
        <f t="shared" ref="I104" si="140">SUM(I105:I112)</f>
        <v>6160</v>
      </c>
      <c r="J104" s="28">
        <f t="shared" ref="J104" si="141">SUM(J105:J112)</f>
        <v>446</v>
      </c>
      <c r="K104" s="28">
        <f t="shared" ref="K104" si="142">SUM(K105:K112)</f>
        <v>104.6</v>
      </c>
      <c r="L104" s="28">
        <f t="shared" ref="L104" si="143">SUM(L105:L112)</f>
        <v>453</v>
      </c>
      <c r="M104" s="28">
        <f t="shared" ref="M104" si="144">SUM(M105:M112)</f>
        <v>0.9</v>
      </c>
      <c r="N104" s="28">
        <f t="shared" ref="N104" si="145">SUM(N105:N112)</f>
        <v>19.399999999999999</v>
      </c>
      <c r="O104" s="28">
        <f t="shared" ref="O104" si="146">SUM(O105:O112)</f>
        <v>0</v>
      </c>
      <c r="P104" s="28">
        <f t="shared" ref="P104" si="147">SUM(P105:P112)</f>
        <v>47.5</v>
      </c>
      <c r="Q104" s="28">
        <f t="shared" ref="Q104" si="148">SUM(Q105:Q112)</f>
        <v>1998</v>
      </c>
      <c r="R104" s="28">
        <f t="shared" ref="R104" si="149">SUM(R105:R112)</f>
        <v>1992</v>
      </c>
      <c r="S104" s="28">
        <f t="shared" ref="S104" si="150">SUM(S105:S112)</f>
        <v>6</v>
      </c>
      <c r="T104" s="28">
        <f t="shared" ref="T104:U104" si="151">SUM(T105:T112)</f>
        <v>0</v>
      </c>
      <c r="U104" s="28">
        <f t="shared" si="151"/>
        <v>1170</v>
      </c>
      <c r="V104" s="28">
        <f t="shared" ref="V104" si="152">SUM(V105:V112)</f>
        <v>30</v>
      </c>
      <c r="W104" s="28">
        <f t="shared" ref="W104" si="153">SUM(W105:W112)</f>
        <v>0</v>
      </c>
      <c r="X104" s="28">
        <f t="shared" ref="X104" si="154">SUM(X105:X112)</f>
        <v>9</v>
      </c>
      <c r="Y104" s="28">
        <f t="shared" ref="Y104" si="155">SUM(Y105:Y112)</f>
        <v>115.9</v>
      </c>
      <c r="Z104" s="28">
        <f t="shared" ref="Z104" si="156">SUM(Z105:Z112)</f>
        <v>497.3</v>
      </c>
      <c r="AA104" s="28">
        <f t="shared" ref="AA104" si="157">SUM(AA105:AA112)</f>
        <v>6</v>
      </c>
      <c r="AB104" s="28">
        <f t="shared" ref="AB104" si="158">SUM(AB105:AB112)</f>
        <v>39.200000000000003</v>
      </c>
      <c r="AC104" s="28">
        <f t="shared" ref="AC104" si="159">SUM(AC105:AC112)</f>
        <v>0</v>
      </c>
      <c r="AD104" s="28">
        <f t="shared" ref="AD104" si="160">SUM(AD105:AD112)</f>
        <v>101.4</v>
      </c>
      <c r="AE104" s="28"/>
      <c r="AF104" s="28"/>
      <c r="AG104" s="28"/>
      <c r="AH104" s="28"/>
      <c r="AI104" s="28"/>
      <c r="AJ104" s="28">
        <f t="shared" ref="AJ104" si="161">SUM(AJ105:AJ112)</f>
        <v>-1119</v>
      </c>
      <c r="AK104" s="28">
        <f t="shared" ref="AK104" si="162">SUM(AK105:AK112)</f>
        <v>-6160</v>
      </c>
      <c r="AL104" s="28">
        <f t="shared" ref="AL104" si="163">SUM(AL105:AL112)</f>
        <v>-437</v>
      </c>
      <c r="AM104" s="28">
        <f t="shared" ref="AM104" si="164">SUM(AM105:AM112)</f>
        <v>11.300000000000004</v>
      </c>
      <c r="AN104" s="28">
        <f t="shared" ref="AN104" si="165">SUM(AN105:AN112)</f>
        <v>44.3</v>
      </c>
      <c r="AO104" s="28">
        <f t="shared" ref="AO104" si="166">SUM(AO105:AO112)</f>
        <v>5.0999999999999996</v>
      </c>
      <c r="AP104" s="28">
        <f t="shared" ref="AP104" si="167">SUM(AP105:AP112)</f>
        <v>19.8</v>
      </c>
      <c r="AQ104" s="28">
        <f t="shared" ref="AQ104" si="168">SUM(AQ105:AQ112)</f>
        <v>0</v>
      </c>
      <c r="AR104" s="28">
        <f t="shared" ref="AR104" si="169">SUM(AR105:AR112)</f>
        <v>53.900000000000006</v>
      </c>
      <c r="AS104" s="28">
        <f t="shared" ref="AS104" si="170">SUM(AS105:AS112)</f>
        <v>-1998</v>
      </c>
      <c r="AT104" s="28">
        <f t="shared" ref="AT104" si="171">SUM(AT105:AT112)</f>
        <v>-1992</v>
      </c>
      <c r="AU104" s="28">
        <f t="shared" ref="AU104" si="172">SUM(AU105:AU112)</f>
        <v>-6</v>
      </c>
      <c r="AV104" s="28">
        <f t="shared" ref="AV104" si="173">SUM(AV105:AV112)</f>
        <v>0</v>
      </c>
    </row>
    <row r="105" spans="1:48" x14ac:dyDescent="0.25">
      <c r="A105" s="12"/>
      <c r="B105" s="14" t="s">
        <v>167</v>
      </c>
      <c r="C105" s="25">
        <v>44752</v>
      </c>
      <c r="D105" s="28">
        <f t="shared" si="133"/>
        <v>1</v>
      </c>
      <c r="E105" s="29"/>
      <c r="F105" s="29"/>
      <c r="G105" s="29">
        <v>1</v>
      </c>
      <c r="H105" s="29">
        <v>11</v>
      </c>
      <c r="I105" s="29">
        <v>425</v>
      </c>
      <c r="J105" s="29"/>
      <c r="K105" s="29"/>
      <c r="L105" s="29"/>
      <c r="M105" s="29"/>
      <c r="N105" s="29"/>
      <c r="O105" s="29"/>
      <c r="P105" s="29"/>
      <c r="Q105" s="28">
        <f t="shared" si="112"/>
        <v>0</v>
      </c>
      <c r="R105" s="29"/>
      <c r="S105" s="29"/>
      <c r="T105" s="29"/>
      <c r="U105" s="28"/>
      <c r="V105" s="29">
        <v>10</v>
      </c>
      <c r="W105" s="29"/>
      <c r="X105" s="29">
        <v>9</v>
      </c>
      <c r="Y105" s="29">
        <v>29.9</v>
      </c>
      <c r="Z105" s="29">
        <v>2.2999999999999998</v>
      </c>
      <c r="AA105" s="29"/>
      <c r="AB105" s="29"/>
      <c r="AC105" s="29"/>
      <c r="AD105" s="29"/>
      <c r="AE105" s="28"/>
      <c r="AF105" s="29"/>
      <c r="AG105" s="29"/>
      <c r="AH105" s="29"/>
      <c r="AI105" s="28"/>
      <c r="AJ105" s="31">
        <f t="shared" ref="AJ105:AR112" si="174">V105-H105</f>
        <v>-1</v>
      </c>
      <c r="AK105" s="31">
        <f t="shared" si="174"/>
        <v>-425</v>
      </c>
      <c r="AL105" s="31">
        <f t="shared" si="174"/>
        <v>9</v>
      </c>
      <c r="AM105" s="31">
        <f t="shared" si="174"/>
        <v>29.9</v>
      </c>
      <c r="AN105" s="31">
        <f t="shared" si="174"/>
        <v>2.2999999999999998</v>
      </c>
      <c r="AO105" s="31">
        <f t="shared" si="174"/>
        <v>0</v>
      </c>
      <c r="AP105" s="31">
        <f t="shared" si="174"/>
        <v>0</v>
      </c>
      <c r="AQ105" s="31">
        <f t="shared" si="174"/>
        <v>0</v>
      </c>
      <c r="AR105" s="31">
        <f t="shared" si="174"/>
        <v>0</v>
      </c>
      <c r="AS105" s="31">
        <f t="shared" si="136"/>
        <v>0</v>
      </c>
      <c r="AT105" s="31">
        <f t="shared" ref="AT105:AV112" si="175">AF105-R105</f>
        <v>0</v>
      </c>
      <c r="AU105" s="31">
        <f t="shared" si="175"/>
        <v>0</v>
      </c>
      <c r="AV105" s="31">
        <f t="shared" si="175"/>
        <v>0</v>
      </c>
    </row>
    <row r="106" spans="1:48" x14ac:dyDescent="0.25">
      <c r="A106" s="12"/>
      <c r="B106" s="14" t="s">
        <v>169</v>
      </c>
      <c r="C106" s="25">
        <v>43900</v>
      </c>
      <c r="D106" s="28">
        <f t="shared" si="133"/>
        <v>1</v>
      </c>
      <c r="E106" s="29"/>
      <c r="F106" s="29"/>
      <c r="G106" s="29">
        <v>1</v>
      </c>
      <c r="H106" s="29"/>
      <c r="I106" s="29"/>
      <c r="J106" s="29"/>
      <c r="K106" s="29"/>
      <c r="L106" s="29"/>
      <c r="M106" s="29"/>
      <c r="N106" s="29">
        <v>19.399999999999999</v>
      </c>
      <c r="O106" s="29"/>
      <c r="P106" s="29">
        <v>22.1</v>
      </c>
      <c r="Q106" s="28">
        <f t="shared" si="112"/>
        <v>0</v>
      </c>
      <c r="R106" s="29"/>
      <c r="S106" s="29"/>
      <c r="T106" s="29"/>
      <c r="U106" s="28"/>
      <c r="V106" s="29"/>
      <c r="W106" s="29"/>
      <c r="X106" s="29"/>
      <c r="Y106" s="29"/>
      <c r="Z106" s="29"/>
      <c r="AA106" s="29"/>
      <c r="AB106" s="29">
        <v>19.399999999999999</v>
      </c>
      <c r="AC106" s="29"/>
      <c r="AD106" s="29">
        <v>45.2</v>
      </c>
      <c r="AE106" s="28"/>
      <c r="AF106" s="29"/>
      <c r="AG106" s="29"/>
      <c r="AH106" s="29"/>
      <c r="AI106" s="28"/>
      <c r="AJ106" s="31">
        <f t="shared" si="174"/>
        <v>0</v>
      </c>
      <c r="AK106" s="31">
        <f t="shared" si="174"/>
        <v>0</v>
      </c>
      <c r="AL106" s="31">
        <f t="shared" si="174"/>
        <v>0</v>
      </c>
      <c r="AM106" s="31">
        <f t="shared" si="174"/>
        <v>0</v>
      </c>
      <c r="AN106" s="31">
        <f t="shared" si="174"/>
        <v>0</v>
      </c>
      <c r="AO106" s="31">
        <f t="shared" si="174"/>
        <v>0</v>
      </c>
      <c r="AP106" s="31">
        <f t="shared" si="174"/>
        <v>0</v>
      </c>
      <c r="AQ106" s="31">
        <f t="shared" si="174"/>
        <v>0</v>
      </c>
      <c r="AR106" s="31">
        <f t="shared" si="174"/>
        <v>23.1</v>
      </c>
      <c r="AS106" s="31">
        <f t="shared" si="136"/>
        <v>0</v>
      </c>
      <c r="AT106" s="31">
        <f t="shared" si="175"/>
        <v>0</v>
      </c>
      <c r="AU106" s="31">
        <f t="shared" si="175"/>
        <v>0</v>
      </c>
      <c r="AV106" s="31">
        <f t="shared" si="175"/>
        <v>0</v>
      </c>
    </row>
    <row r="107" spans="1:48" x14ac:dyDescent="0.25">
      <c r="A107" s="12"/>
      <c r="B107" s="14" t="s">
        <v>172</v>
      </c>
      <c r="C107" s="25">
        <v>44722</v>
      </c>
      <c r="D107" s="28">
        <f t="shared" si="133"/>
        <v>1</v>
      </c>
      <c r="E107" s="29"/>
      <c r="F107" s="29"/>
      <c r="G107" s="29">
        <v>1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8">
        <f t="shared" si="112"/>
        <v>0</v>
      </c>
      <c r="R107" s="29"/>
      <c r="S107" s="29"/>
      <c r="T107" s="29"/>
      <c r="U107" s="28">
        <v>1170</v>
      </c>
      <c r="V107" s="29">
        <v>20</v>
      </c>
      <c r="W107" s="29"/>
      <c r="X107" s="29"/>
      <c r="Y107" s="29"/>
      <c r="Z107" s="29"/>
      <c r="AA107" s="29"/>
      <c r="AB107" s="29"/>
      <c r="AC107" s="29"/>
      <c r="AD107" s="29"/>
      <c r="AE107" s="28"/>
      <c r="AF107" s="29"/>
      <c r="AG107" s="29"/>
      <c r="AH107" s="29"/>
      <c r="AI107" s="28"/>
      <c r="AJ107" s="31">
        <f t="shared" si="174"/>
        <v>20</v>
      </c>
      <c r="AK107" s="31">
        <f t="shared" si="174"/>
        <v>0</v>
      </c>
      <c r="AL107" s="31">
        <f t="shared" si="174"/>
        <v>0</v>
      </c>
      <c r="AM107" s="31">
        <f t="shared" si="174"/>
        <v>0</v>
      </c>
      <c r="AN107" s="31">
        <f t="shared" si="174"/>
        <v>0</v>
      </c>
      <c r="AO107" s="31">
        <f t="shared" si="174"/>
        <v>0</v>
      </c>
      <c r="AP107" s="31">
        <f t="shared" si="174"/>
        <v>0</v>
      </c>
      <c r="AQ107" s="31">
        <f t="shared" si="174"/>
        <v>0</v>
      </c>
      <c r="AR107" s="31">
        <f t="shared" si="174"/>
        <v>0</v>
      </c>
      <c r="AS107" s="31">
        <f t="shared" si="136"/>
        <v>0</v>
      </c>
      <c r="AT107" s="31">
        <f t="shared" si="175"/>
        <v>0</v>
      </c>
      <c r="AU107" s="31">
        <f t="shared" si="175"/>
        <v>0</v>
      </c>
      <c r="AV107" s="31">
        <f t="shared" si="175"/>
        <v>0</v>
      </c>
    </row>
    <row r="108" spans="1:48" x14ac:dyDescent="0.25">
      <c r="A108" s="12"/>
      <c r="B108" s="14" t="s">
        <v>177</v>
      </c>
      <c r="C108" s="25">
        <v>43840</v>
      </c>
      <c r="D108" s="28">
        <f t="shared" si="133"/>
        <v>1</v>
      </c>
      <c r="E108" s="29"/>
      <c r="F108" s="29"/>
      <c r="G108" s="29">
        <v>1</v>
      </c>
      <c r="H108" s="29">
        <v>1138</v>
      </c>
      <c r="I108" s="29">
        <v>5735</v>
      </c>
      <c r="J108" s="29">
        <v>446</v>
      </c>
      <c r="K108" s="29">
        <v>104.6</v>
      </c>
      <c r="L108" s="29">
        <v>453</v>
      </c>
      <c r="M108" s="29">
        <v>0.9</v>
      </c>
      <c r="N108" s="29"/>
      <c r="O108" s="29"/>
      <c r="P108" s="29">
        <v>25.4</v>
      </c>
      <c r="Q108" s="28">
        <f t="shared" si="112"/>
        <v>422</v>
      </c>
      <c r="R108" s="29">
        <v>416</v>
      </c>
      <c r="S108" s="29">
        <v>6</v>
      </c>
      <c r="T108" s="29"/>
      <c r="U108" s="28"/>
      <c r="V108" s="29"/>
      <c r="W108" s="29"/>
      <c r="X108" s="29"/>
      <c r="Y108" s="29">
        <v>86</v>
      </c>
      <c r="Z108" s="29">
        <v>495</v>
      </c>
      <c r="AA108" s="29">
        <v>6</v>
      </c>
      <c r="AB108" s="29">
        <v>19.8</v>
      </c>
      <c r="AC108" s="29"/>
      <c r="AD108" s="29">
        <v>56.2</v>
      </c>
      <c r="AE108" s="28"/>
      <c r="AF108" s="29"/>
      <c r="AG108" s="29"/>
      <c r="AH108" s="29"/>
      <c r="AI108" s="28"/>
      <c r="AJ108" s="31">
        <f t="shared" si="174"/>
        <v>-1138</v>
      </c>
      <c r="AK108" s="31">
        <f t="shared" si="174"/>
        <v>-5735</v>
      </c>
      <c r="AL108" s="31">
        <f t="shared" si="174"/>
        <v>-446</v>
      </c>
      <c r="AM108" s="31">
        <f t="shared" si="174"/>
        <v>-18.599999999999994</v>
      </c>
      <c r="AN108" s="31">
        <f t="shared" si="174"/>
        <v>42</v>
      </c>
      <c r="AO108" s="31">
        <f t="shared" si="174"/>
        <v>5.0999999999999996</v>
      </c>
      <c r="AP108" s="31">
        <f t="shared" si="174"/>
        <v>19.8</v>
      </c>
      <c r="AQ108" s="31">
        <f t="shared" si="174"/>
        <v>0</v>
      </c>
      <c r="AR108" s="31">
        <f t="shared" si="174"/>
        <v>30.800000000000004</v>
      </c>
      <c r="AS108" s="31">
        <f>AE108-Q108</f>
        <v>-422</v>
      </c>
      <c r="AT108" s="31">
        <f t="shared" si="175"/>
        <v>-416</v>
      </c>
      <c r="AU108" s="31">
        <f t="shared" si="175"/>
        <v>-6</v>
      </c>
      <c r="AV108" s="31">
        <f t="shared" si="175"/>
        <v>0</v>
      </c>
    </row>
    <row r="109" spans="1:48" x14ac:dyDescent="0.25">
      <c r="A109" s="12"/>
      <c r="B109" s="14" t="s">
        <v>220</v>
      </c>
      <c r="C109" s="25">
        <v>44221</v>
      </c>
      <c r="D109" s="28">
        <f t="shared" si="133"/>
        <v>1</v>
      </c>
      <c r="E109" s="29"/>
      <c r="F109" s="29"/>
      <c r="G109" s="29">
        <v>1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8">
        <f t="shared" si="112"/>
        <v>1576</v>
      </c>
      <c r="R109" s="29">
        <v>1576</v>
      </c>
      <c r="S109" s="29"/>
      <c r="T109" s="29"/>
      <c r="U109" s="28"/>
      <c r="V109" s="29"/>
      <c r="W109" s="29"/>
      <c r="X109" s="29"/>
      <c r="Y109" s="29"/>
      <c r="Z109" s="29"/>
      <c r="AA109" s="29"/>
      <c r="AB109" s="29"/>
      <c r="AC109" s="29"/>
      <c r="AD109" s="29"/>
      <c r="AE109" s="28"/>
      <c r="AF109" s="29"/>
      <c r="AG109" s="29"/>
      <c r="AH109" s="29"/>
      <c r="AI109" s="28"/>
      <c r="AJ109" s="31">
        <f t="shared" si="174"/>
        <v>0</v>
      </c>
      <c r="AK109" s="31">
        <f t="shared" si="174"/>
        <v>0</v>
      </c>
      <c r="AL109" s="31">
        <f t="shared" si="174"/>
        <v>0</v>
      </c>
      <c r="AM109" s="31">
        <f t="shared" si="174"/>
        <v>0</v>
      </c>
      <c r="AN109" s="31">
        <f t="shared" si="174"/>
        <v>0</v>
      </c>
      <c r="AO109" s="31">
        <f t="shared" si="174"/>
        <v>0</v>
      </c>
      <c r="AP109" s="31">
        <f t="shared" si="174"/>
        <v>0</v>
      </c>
      <c r="AQ109" s="31">
        <f t="shared" si="174"/>
        <v>0</v>
      </c>
      <c r="AR109" s="31">
        <f t="shared" si="174"/>
        <v>0</v>
      </c>
      <c r="AS109" s="31">
        <f>AE109-Q109</f>
        <v>-1576</v>
      </c>
      <c r="AT109" s="31">
        <f t="shared" si="175"/>
        <v>-1576</v>
      </c>
      <c r="AU109" s="31">
        <f t="shared" si="175"/>
        <v>0</v>
      </c>
      <c r="AV109" s="31">
        <f t="shared" si="175"/>
        <v>0</v>
      </c>
    </row>
    <row r="110" spans="1:48" x14ac:dyDescent="0.25">
      <c r="A110" s="12"/>
      <c r="B110" s="14" t="s">
        <v>221</v>
      </c>
      <c r="C110" s="25">
        <v>45033</v>
      </c>
      <c r="D110" s="28">
        <f t="shared" si="133"/>
        <v>1</v>
      </c>
      <c r="E110" s="29"/>
      <c r="F110" s="29"/>
      <c r="G110" s="29">
        <v>1</v>
      </c>
      <c r="H110" s="29"/>
      <c r="I110" s="29"/>
      <c r="J110" s="29"/>
      <c r="K110" s="29"/>
      <c r="L110" s="29"/>
      <c r="M110" s="29"/>
      <c r="N110" s="29"/>
      <c r="O110" s="29"/>
      <c r="P110" s="29"/>
      <c r="Q110" s="28">
        <f t="shared" si="112"/>
        <v>0</v>
      </c>
      <c r="R110" s="29"/>
      <c r="S110" s="29"/>
      <c r="T110" s="29"/>
      <c r="U110" s="28"/>
      <c r="V110" s="29"/>
      <c r="W110" s="29"/>
      <c r="X110" s="29"/>
      <c r="Y110" s="29"/>
      <c r="Z110" s="29"/>
      <c r="AA110" s="29"/>
      <c r="AB110" s="29"/>
      <c r="AC110" s="29"/>
      <c r="AD110" s="29"/>
      <c r="AE110" s="28"/>
      <c r="AF110" s="29"/>
      <c r="AG110" s="29"/>
      <c r="AH110" s="29"/>
      <c r="AI110" s="28"/>
      <c r="AJ110" s="31">
        <f t="shared" si="174"/>
        <v>0</v>
      </c>
      <c r="AK110" s="31">
        <f t="shared" si="174"/>
        <v>0</v>
      </c>
      <c r="AL110" s="31">
        <f t="shared" si="174"/>
        <v>0</v>
      </c>
      <c r="AM110" s="31">
        <f t="shared" si="174"/>
        <v>0</v>
      </c>
      <c r="AN110" s="31">
        <f t="shared" si="174"/>
        <v>0</v>
      </c>
      <c r="AO110" s="31">
        <f t="shared" si="174"/>
        <v>0</v>
      </c>
      <c r="AP110" s="31">
        <f t="shared" si="174"/>
        <v>0</v>
      </c>
      <c r="AQ110" s="31">
        <f t="shared" si="174"/>
        <v>0</v>
      </c>
      <c r="AR110" s="31">
        <f t="shared" si="174"/>
        <v>0</v>
      </c>
      <c r="AS110" s="31">
        <f>AE110-Q110</f>
        <v>0</v>
      </c>
      <c r="AT110" s="31">
        <f t="shared" si="175"/>
        <v>0</v>
      </c>
      <c r="AU110" s="31">
        <f t="shared" si="175"/>
        <v>0</v>
      </c>
      <c r="AV110" s="31">
        <f t="shared" si="175"/>
        <v>0</v>
      </c>
    </row>
    <row r="111" spans="1:48" x14ac:dyDescent="0.25">
      <c r="A111" s="12"/>
      <c r="B111" s="14" t="s">
        <v>173</v>
      </c>
      <c r="C111" s="25">
        <v>44571</v>
      </c>
      <c r="D111" s="28">
        <f t="shared" si="133"/>
        <v>1</v>
      </c>
      <c r="E111" s="29"/>
      <c r="F111" s="29"/>
      <c r="G111" s="29">
        <v>1</v>
      </c>
      <c r="H111" s="29"/>
      <c r="I111" s="29"/>
      <c r="J111" s="29"/>
      <c r="K111" s="29"/>
      <c r="L111" s="29"/>
      <c r="M111" s="29"/>
      <c r="N111" s="29"/>
      <c r="O111" s="29"/>
      <c r="P111" s="29"/>
      <c r="Q111" s="28">
        <f t="shared" si="112"/>
        <v>0</v>
      </c>
      <c r="R111" s="29"/>
      <c r="S111" s="29"/>
      <c r="T111" s="29"/>
      <c r="U111" s="28"/>
      <c r="V111" s="29"/>
      <c r="W111" s="29"/>
      <c r="X111" s="29"/>
      <c r="Y111" s="29"/>
      <c r="Z111" s="29"/>
      <c r="AA111" s="29"/>
      <c r="AB111" s="29"/>
      <c r="AC111" s="29"/>
      <c r="AD111" s="29"/>
      <c r="AE111" s="28"/>
      <c r="AF111" s="29"/>
      <c r="AG111" s="29"/>
      <c r="AH111" s="29"/>
      <c r="AI111" s="28"/>
      <c r="AJ111" s="31">
        <f t="shared" si="174"/>
        <v>0</v>
      </c>
      <c r="AK111" s="31">
        <f t="shared" si="174"/>
        <v>0</v>
      </c>
      <c r="AL111" s="31">
        <f t="shared" si="174"/>
        <v>0</v>
      </c>
      <c r="AM111" s="31">
        <f t="shared" si="174"/>
        <v>0</v>
      </c>
      <c r="AN111" s="31">
        <f t="shared" si="174"/>
        <v>0</v>
      </c>
      <c r="AO111" s="31">
        <f t="shared" si="174"/>
        <v>0</v>
      </c>
      <c r="AP111" s="31">
        <f t="shared" si="174"/>
        <v>0</v>
      </c>
      <c r="AQ111" s="31">
        <f t="shared" si="174"/>
        <v>0</v>
      </c>
      <c r="AR111" s="31">
        <f t="shared" si="174"/>
        <v>0</v>
      </c>
      <c r="AS111" s="31">
        <f t="shared" si="136"/>
        <v>0</v>
      </c>
      <c r="AT111" s="31">
        <f t="shared" si="175"/>
        <v>0</v>
      </c>
      <c r="AU111" s="31">
        <f t="shared" si="175"/>
        <v>0</v>
      </c>
      <c r="AV111" s="31">
        <f t="shared" si="175"/>
        <v>0</v>
      </c>
    </row>
    <row r="112" spans="1:48" x14ac:dyDescent="0.25">
      <c r="A112" s="12"/>
      <c r="B112" s="14" t="s">
        <v>175</v>
      </c>
      <c r="C112" s="25">
        <v>44630</v>
      </c>
      <c r="D112" s="28">
        <f t="shared" si="133"/>
        <v>1</v>
      </c>
      <c r="E112" s="29"/>
      <c r="F112" s="29"/>
      <c r="G112" s="29">
        <v>1</v>
      </c>
      <c r="H112" s="29"/>
      <c r="I112" s="29"/>
      <c r="J112" s="29"/>
      <c r="K112" s="29"/>
      <c r="L112" s="29"/>
      <c r="M112" s="29"/>
      <c r="N112" s="29"/>
      <c r="O112" s="29"/>
      <c r="P112" s="29"/>
      <c r="Q112" s="28">
        <f t="shared" si="112"/>
        <v>0</v>
      </c>
      <c r="R112" s="29"/>
      <c r="S112" s="29"/>
      <c r="T112" s="29"/>
      <c r="U112" s="28"/>
      <c r="V112" s="29"/>
      <c r="W112" s="29"/>
      <c r="X112" s="29"/>
      <c r="Y112" s="29"/>
      <c r="Z112" s="29"/>
      <c r="AA112" s="29"/>
      <c r="AB112" s="29"/>
      <c r="AC112" s="29"/>
      <c r="AD112" s="29"/>
      <c r="AE112" s="28"/>
      <c r="AF112" s="29"/>
      <c r="AG112" s="29"/>
      <c r="AH112" s="29"/>
      <c r="AI112" s="28"/>
      <c r="AJ112" s="31">
        <f t="shared" si="174"/>
        <v>0</v>
      </c>
      <c r="AK112" s="31">
        <f t="shared" si="174"/>
        <v>0</v>
      </c>
      <c r="AL112" s="31">
        <f t="shared" si="174"/>
        <v>0</v>
      </c>
      <c r="AM112" s="31">
        <f t="shared" si="174"/>
        <v>0</v>
      </c>
      <c r="AN112" s="31">
        <f t="shared" si="174"/>
        <v>0</v>
      </c>
      <c r="AO112" s="31">
        <f t="shared" si="174"/>
        <v>0</v>
      </c>
      <c r="AP112" s="31">
        <f t="shared" si="174"/>
        <v>0</v>
      </c>
      <c r="AQ112" s="31">
        <f t="shared" si="174"/>
        <v>0</v>
      </c>
      <c r="AR112" s="31">
        <f t="shared" si="174"/>
        <v>0</v>
      </c>
      <c r="AS112" s="31">
        <f t="shared" si="136"/>
        <v>0</v>
      </c>
      <c r="AT112" s="31">
        <f t="shared" si="175"/>
        <v>0</v>
      </c>
      <c r="AU112" s="31">
        <f t="shared" si="175"/>
        <v>0</v>
      </c>
      <c r="AV112" s="31">
        <f t="shared" si="175"/>
        <v>0</v>
      </c>
    </row>
  </sheetData>
  <mergeCells count="31">
    <mergeCell ref="F5:F7"/>
    <mergeCell ref="AE6:AE7"/>
    <mergeCell ref="AF6:AH6"/>
    <mergeCell ref="D4:D7"/>
    <mergeCell ref="E4:G4"/>
    <mergeCell ref="U6:U7"/>
    <mergeCell ref="V5:AI5"/>
    <mergeCell ref="Y6:AC6"/>
    <mergeCell ref="AD6:AD7"/>
    <mergeCell ref="B4:B7"/>
    <mergeCell ref="V1:AI1"/>
    <mergeCell ref="A2:AI2"/>
    <mergeCell ref="A4:A7"/>
    <mergeCell ref="H5:U5"/>
    <mergeCell ref="H4:AI4"/>
    <mergeCell ref="H6:J6"/>
    <mergeCell ref="K6:O6"/>
    <mergeCell ref="P6:P7"/>
    <mergeCell ref="Q6:Q7"/>
    <mergeCell ref="R6:T6"/>
    <mergeCell ref="AI6:AI7"/>
    <mergeCell ref="C4:C7"/>
    <mergeCell ref="V6:X6"/>
    <mergeCell ref="G5:G7"/>
    <mergeCell ref="E5:E7"/>
    <mergeCell ref="AJ4:AV5"/>
    <mergeCell ref="AJ6:AL6"/>
    <mergeCell ref="AM6:AQ6"/>
    <mergeCell ref="AR6:AR7"/>
    <mergeCell ref="AS6:AS7"/>
    <mergeCell ref="AT6:AV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B7" sqref="B7"/>
    </sheetView>
  </sheetViews>
  <sheetFormatPr defaultRowHeight="15" x14ac:dyDescent="0.25"/>
  <cols>
    <col min="1" max="1" width="5.28515625" customWidth="1"/>
    <col min="2" max="2" width="40" customWidth="1"/>
    <col min="3" max="3" width="9" customWidth="1"/>
    <col min="4" max="5" width="8.7109375" customWidth="1"/>
    <col min="6" max="6" width="11.7109375" customWidth="1"/>
  </cols>
  <sheetData>
    <row r="1" spans="1:6" x14ac:dyDescent="0.25">
      <c r="A1" s="1" t="s">
        <v>0</v>
      </c>
      <c r="B1" s="1"/>
      <c r="C1" s="1"/>
      <c r="D1" s="89" t="s">
        <v>1</v>
      </c>
      <c r="E1" s="90"/>
      <c r="F1" s="90"/>
    </row>
    <row r="2" spans="1:6" x14ac:dyDescent="0.25">
      <c r="A2" s="91" t="s">
        <v>191</v>
      </c>
      <c r="B2" s="92"/>
      <c r="C2" s="92"/>
      <c r="D2" s="92"/>
      <c r="E2" s="92"/>
      <c r="F2" s="92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51" t="s">
        <v>3</v>
      </c>
      <c r="B4" s="51" t="s">
        <v>4</v>
      </c>
      <c r="C4" s="51" t="s">
        <v>5</v>
      </c>
      <c r="D4" s="75" t="s">
        <v>6</v>
      </c>
      <c r="E4" s="93"/>
      <c r="F4" s="56" t="s">
        <v>7</v>
      </c>
    </row>
    <row r="5" spans="1:6" ht="30" x14ac:dyDescent="0.25">
      <c r="A5" s="53"/>
      <c r="B5" s="53"/>
      <c r="C5" s="53"/>
      <c r="D5" s="16" t="s">
        <v>57</v>
      </c>
      <c r="E5" s="16" t="s">
        <v>58</v>
      </c>
      <c r="F5" s="53"/>
    </row>
    <row r="6" spans="1:6" ht="19.5" customHeight="1" x14ac:dyDescent="0.25">
      <c r="A6" s="8">
        <v>1</v>
      </c>
      <c r="B6" s="7" t="s">
        <v>82</v>
      </c>
      <c r="C6" s="8" t="s">
        <v>87</v>
      </c>
      <c r="D6" s="8">
        <f>SUM(D7:D8)</f>
        <v>0</v>
      </c>
      <c r="E6" s="8">
        <f>SUM(E7:E8)</f>
        <v>0</v>
      </c>
      <c r="F6" s="8">
        <f>E6-D6</f>
        <v>0</v>
      </c>
    </row>
    <row r="7" spans="1:6" x14ac:dyDescent="0.25">
      <c r="A7" s="16"/>
      <c r="B7" s="15" t="s">
        <v>83</v>
      </c>
      <c r="C7" s="18" t="s">
        <v>87</v>
      </c>
      <c r="D7" s="16"/>
      <c r="E7" s="16"/>
      <c r="F7" s="16">
        <f t="shared" ref="F7:F60" si="0">E7-D7</f>
        <v>0</v>
      </c>
    </row>
    <row r="8" spans="1:6" x14ac:dyDescent="0.25">
      <c r="A8" s="16"/>
      <c r="B8" s="15" t="s">
        <v>84</v>
      </c>
      <c r="C8" s="18" t="s">
        <v>87</v>
      </c>
      <c r="D8" s="16"/>
      <c r="E8" s="8"/>
      <c r="F8" s="16">
        <f t="shared" si="0"/>
        <v>0</v>
      </c>
    </row>
    <row r="9" spans="1:6" ht="18" customHeight="1" x14ac:dyDescent="0.25">
      <c r="A9" s="18"/>
      <c r="B9" s="65" t="s">
        <v>91</v>
      </c>
      <c r="C9" s="87"/>
      <c r="D9" s="87"/>
      <c r="E9" s="87"/>
      <c r="F9" s="88"/>
    </row>
    <row r="10" spans="1:6" x14ac:dyDescent="0.25">
      <c r="A10" s="8">
        <v>2</v>
      </c>
      <c r="B10" s="7" t="s">
        <v>92</v>
      </c>
      <c r="C10" s="8" t="s">
        <v>85</v>
      </c>
      <c r="D10" s="8">
        <f>SUM(A11:C14)</f>
        <v>0</v>
      </c>
      <c r="E10" s="8">
        <f t="shared" ref="E10:F10" si="1">SUM(B11:D14)</f>
        <v>0</v>
      </c>
      <c r="F10" s="8">
        <f t="shared" si="1"/>
        <v>0</v>
      </c>
    </row>
    <row r="11" spans="1:6" x14ac:dyDescent="0.25">
      <c r="A11" s="18"/>
      <c r="B11" s="17" t="s">
        <v>68</v>
      </c>
      <c r="C11" s="18" t="s">
        <v>85</v>
      </c>
      <c r="D11" s="18"/>
      <c r="E11" s="8"/>
      <c r="F11" s="18">
        <f t="shared" si="0"/>
        <v>0</v>
      </c>
    </row>
    <row r="12" spans="1:6" x14ac:dyDescent="0.25">
      <c r="A12" s="18"/>
      <c r="B12" s="17" t="s">
        <v>48</v>
      </c>
      <c r="C12" s="18" t="s">
        <v>85</v>
      </c>
      <c r="D12" s="18"/>
      <c r="E12" s="8"/>
      <c r="F12" s="18">
        <f t="shared" si="0"/>
        <v>0</v>
      </c>
    </row>
    <row r="13" spans="1:6" x14ac:dyDescent="0.25">
      <c r="A13" s="18"/>
      <c r="B13" s="17" t="s">
        <v>51</v>
      </c>
      <c r="C13" s="18" t="s">
        <v>85</v>
      </c>
      <c r="D13" s="18"/>
      <c r="E13" s="8"/>
      <c r="F13" s="18">
        <f t="shared" si="0"/>
        <v>0</v>
      </c>
    </row>
    <row r="14" spans="1:6" x14ac:dyDescent="0.25">
      <c r="A14" s="18"/>
      <c r="B14" s="17" t="s">
        <v>52</v>
      </c>
      <c r="C14" s="18" t="s">
        <v>85</v>
      </c>
      <c r="D14" s="18"/>
      <c r="E14" s="8"/>
      <c r="F14" s="18">
        <f t="shared" si="0"/>
        <v>0</v>
      </c>
    </row>
    <row r="15" spans="1:6" ht="32.25" customHeight="1" x14ac:dyDescent="0.25">
      <c r="A15" s="8">
        <v>3</v>
      </c>
      <c r="B15" s="7" t="s">
        <v>93</v>
      </c>
      <c r="C15" s="8" t="s">
        <v>85</v>
      </c>
      <c r="D15" s="8">
        <f>SUM(D16:D19)</f>
        <v>0</v>
      </c>
      <c r="E15" s="8">
        <f>SUM(E16:E19)</f>
        <v>0</v>
      </c>
      <c r="F15" s="8">
        <f t="shared" si="0"/>
        <v>0</v>
      </c>
    </row>
    <row r="16" spans="1:6" x14ac:dyDescent="0.25">
      <c r="A16" s="16"/>
      <c r="B16" s="15" t="s">
        <v>68</v>
      </c>
      <c r="C16" s="16" t="s">
        <v>85</v>
      </c>
      <c r="D16" s="16"/>
      <c r="E16" s="16"/>
      <c r="F16" s="16">
        <f t="shared" si="0"/>
        <v>0</v>
      </c>
    </row>
    <row r="17" spans="1:7" x14ac:dyDescent="0.25">
      <c r="A17" s="16"/>
      <c r="B17" s="15" t="s">
        <v>48</v>
      </c>
      <c r="C17" s="16" t="s">
        <v>85</v>
      </c>
      <c r="D17" s="16"/>
      <c r="E17" s="16"/>
      <c r="F17" s="18">
        <f t="shared" si="0"/>
        <v>0</v>
      </c>
    </row>
    <row r="18" spans="1:7" ht="17.25" customHeight="1" x14ac:dyDescent="0.25">
      <c r="A18" s="16"/>
      <c r="B18" s="15" t="s">
        <v>51</v>
      </c>
      <c r="C18" s="16" t="s">
        <v>85</v>
      </c>
      <c r="D18" s="16"/>
      <c r="E18" s="16"/>
      <c r="F18" s="18">
        <f t="shared" si="0"/>
        <v>0</v>
      </c>
    </row>
    <row r="19" spans="1:7" ht="17.25" customHeight="1" x14ac:dyDescent="0.25">
      <c r="A19" s="16"/>
      <c r="B19" s="15" t="s">
        <v>52</v>
      </c>
      <c r="C19" s="16" t="s">
        <v>85</v>
      </c>
      <c r="D19" s="16"/>
      <c r="E19" s="16"/>
      <c r="F19" s="16">
        <f t="shared" si="0"/>
        <v>0</v>
      </c>
    </row>
    <row r="20" spans="1:7" ht="18" customHeight="1" x14ac:dyDescent="0.25">
      <c r="A20" s="8">
        <v>4</v>
      </c>
      <c r="B20" s="7" t="s">
        <v>90</v>
      </c>
      <c r="C20" s="8" t="s">
        <v>31</v>
      </c>
      <c r="D20" s="8">
        <f>SUM(A21:C24)</f>
        <v>0</v>
      </c>
      <c r="E20" s="8">
        <f>SUM(B21:D24)</f>
        <v>0</v>
      </c>
      <c r="F20" s="8">
        <f t="shared" si="0"/>
        <v>0</v>
      </c>
      <c r="G20" s="19"/>
    </row>
    <row r="21" spans="1:7" x14ac:dyDescent="0.25">
      <c r="A21" s="16"/>
      <c r="B21" s="15" t="s">
        <v>68</v>
      </c>
      <c r="C21" s="16" t="s">
        <v>31</v>
      </c>
      <c r="D21" s="16"/>
      <c r="E21" s="16"/>
      <c r="F21" s="16">
        <f t="shared" si="0"/>
        <v>0</v>
      </c>
    </row>
    <row r="22" spans="1:7" x14ac:dyDescent="0.25">
      <c r="A22" s="16"/>
      <c r="B22" s="15" t="s">
        <v>48</v>
      </c>
      <c r="C22" s="16" t="s">
        <v>31</v>
      </c>
      <c r="D22" s="16"/>
      <c r="E22" s="16"/>
      <c r="F22" s="16"/>
    </row>
    <row r="23" spans="1:7" ht="18" customHeight="1" x14ac:dyDescent="0.25">
      <c r="A23" s="16"/>
      <c r="B23" s="15" t="s">
        <v>51</v>
      </c>
      <c r="C23" s="16" t="s">
        <v>31</v>
      </c>
      <c r="D23" s="16"/>
      <c r="E23" s="16"/>
      <c r="F23" s="16">
        <f t="shared" si="0"/>
        <v>0</v>
      </c>
    </row>
    <row r="24" spans="1:7" ht="18.75" customHeight="1" x14ac:dyDescent="0.25">
      <c r="A24" s="16"/>
      <c r="B24" s="15" t="s">
        <v>52</v>
      </c>
      <c r="C24" s="16" t="s">
        <v>31</v>
      </c>
      <c r="D24" s="16"/>
      <c r="E24" s="16"/>
      <c r="F24" s="16">
        <f t="shared" si="0"/>
        <v>0</v>
      </c>
    </row>
    <row r="25" spans="1:7" ht="18.75" customHeight="1" x14ac:dyDescent="0.25">
      <c r="A25" s="8">
        <v>5</v>
      </c>
      <c r="B25" s="7" t="s">
        <v>86</v>
      </c>
      <c r="C25" s="21" t="s">
        <v>88</v>
      </c>
      <c r="D25" s="8">
        <f>D26+D27+D28+D29/4</f>
        <v>0</v>
      </c>
      <c r="E25" s="8">
        <f>E26+E27+E28+E29/4</f>
        <v>0</v>
      </c>
      <c r="F25" s="8">
        <f t="shared" si="0"/>
        <v>0</v>
      </c>
    </row>
    <row r="26" spans="1:7" x14ac:dyDescent="0.25">
      <c r="A26" s="16"/>
      <c r="B26" s="15" t="s">
        <v>68</v>
      </c>
      <c r="C26" s="22" t="s">
        <v>88</v>
      </c>
      <c r="D26" s="16"/>
      <c r="E26" s="16"/>
      <c r="F26" s="16">
        <f t="shared" si="0"/>
        <v>0</v>
      </c>
    </row>
    <row r="27" spans="1:7" ht="18.75" customHeight="1" x14ac:dyDescent="0.25">
      <c r="A27" s="16"/>
      <c r="B27" s="15" t="s">
        <v>48</v>
      </c>
      <c r="C27" s="22" t="s">
        <v>88</v>
      </c>
      <c r="D27" s="8"/>
      <c r="E27" s="8"/>
      <c r="F27" s="16">
        <f t="shared" si="0"/>
        <v>0</v>
      </c>
    </row>
    <row r="28" spans="1:7" ht="18" customHeight="1" x14ac:dyDescent="0.25">
      <c r="A28" s="16"/>
      <c r="B28" s="15" t="s">
        <v>51</v>
      </c>
      <c r="C28" s="22" t="s">
        <v>88</v>
      </c>
      <c r="D28" s="16"/>
      <c r="E28" s="16"/>
      <c r="F28" s="16">
        <f t="shared" si="0"/>
        <v>0</v>
      </c>
    </row>
    <row r="29" spans="1:7" ht="19.5" customHeight="1" x14ac:dyDescent="0.25">
      <c r="A29" s="16"/>
      <c r="B29" s="15" t="s">
        <v>52</v>
      </c>
      <c r="C29" s="22" t="s">
        <v>88</v>
      </c>
      <c r="D29" s="16"/>
      <c r="E29" s="16"/>
      <c r="F29" s="16">
        <f t="shared" si="0"/>
        <v>0</v>
      </c>
    </row>
    <row r="30" spans="1:7" ht="21" customHeight="1" x14ac:dyDescent="0.25">
      <c r="A30" s="8">
        <v>6</v>
      </c>
      <c r="B30" s="7" t="s">
        <v>89</v>
      </c>
      <c r="C30" s="20" t="s">
        <v>18</v>
      </c>
      <c r="D30" s="8">
        <f>SUM(D31:D34)</f>
        <v>0</v>
      </c>
      <c r="E30" s="8">
        <f>SUM(E31:E34)</f>
        <v>0</v>
      </c>
      <c r="F30" s="8">
        <f t="shared" si="0"/>
        <v>0</v>
      </c>
    </row>
    <row r="31" spans="1:7" ht="18" customHeight="1" x14ac:dyDescent="0.25">
      <c r="A31" s="16"/>
      <c r="B31" s="17" t="s">
        <v>68</v>
      </c>
      <c r="C31" s="10" t="s">
        <v>18</v>
      </c>
      <c r="D31" s="16">
        <f>D21*D26</f>
        <v>0</v>
      </c>
      <c r="E31" s="16">
        <f>E21*E26</f>
        <v>0</v>
      </c>
      <c r="F31" s="16">
        <f t="shared" si="0"/>
        <v>0</v>
      </c>
    </row>
    <row r="32" spans="1:7" ht="18.75" customHeight="1" x14ac:dyDescent="0.25">
      <c r="A32" s="8"/>
      <c r="B32" s="17" t="s">
        <v>48</v>
      </c>
      <c r="C32" s="10" t="s">
        <v>18</v>
      </c>
      <c r="D32" s="18">
        <f t="shared" ref="D32:E34" si="2">D22*D27</f>
        <v>0</v>
      </c>
      <c r="E32" s="18">
        <f t="shared" si="2"/>
        <v>0</v>
      </c>
      <c r="F32" s="16">
        <f t="shared" si="0"/>
        <v>0</v>
      </c>
    </row>
    <row r="33" spans="1:6" ht="21.75" customHeight="1" x14ac:dyDescent="0.25">
      <c r="A33" s="16"/>
      <c r="B33" s="17" t="s">
        <v>51</v>
      </c>
      <c r="C33" s="10" t="s">
        <v>18</v>
      </c>
      <c r="D33" s="18">
        <f t="shared" si="2"/>
        <v>0</v>
      </c>
      <c r="E33" s="18">
        <f t="shared" si="2"/>
        <v>0</v>
      </c>
      <c r="F33" s="16">
        <f t="shared" si="0"/>
        <v>0</v>
      </c>
    </row>
    <row r="34" spans="1:6" ht="21.75" customHeight="1" x14ac:dyDescent="0.25">
      <c r="A34" s="8"/>
      <c r="B34" s="17" t="s">
        <v>52</v>
      </c>
      <c r="C34" s="10" t="s">
        <v>18</v>
      </c>
      <c r="D34" s="18">
        <f t="shared" si="2"/>
        <v>0</v>
      </c>
      <c r="E34" s="18">
        <f t="shared" si="2"/>
        <v>0</v>
      </c>
      <c r="F34" s="16">
        <f t="shared" si="0"/>
        <v>0</v>
      </c>
    </row>
    <row r="35" spans="1:6" ht="33" customHeight="1" x14ac:dyDescent="0.25">
      <c r="A35" s="8">
        <v>7</v>
      </c>
      <c r="B35" s="7" t="s">
        <v>105</v>
      </c>
      <c r="C35" s="8" t="s">
        <v>18</v>
      </c>
      <c r="D35" s="8">
        <f>D36+D37+D44</f>
        <v>0</v>
      </c>
      <c r="E35" s="8">
        <f t="shared" ref="E35:F35" si="3">E36+E37+E44</f>
        <v>0</v>
      </c>
      <c r="F35" s="8">
        <f t="shared" si="3"/>
        <v>0</v>
      </c>
    </row>
    <row r="36" spans="1:6" ht="18" customHeight="1" x14ac:dyDescent="0.25">
      <c r="A36" s="16"/>
      <c r="B36" s="15" t="s">
        <v>94</v>
      </c>
      <c r="C36" s="18" t="s">
        <v>18</v>
      </c>
      <c r="D36" s="16"/>
      <c r="E36" s="16"/>
      <c r="F36" s="18">
        <f t="shared" si="0"/>
        <v>0</v>
      </c>
    </row>
    <row r="37" spans="1:6" ht="18" customHeight="1" x14ac:dyDescent="0.25">
      <c r="A37" s="18"/>
      <c r="B37" s="7" t="s">
        <v>103</v>
      </c>
      <c r="C37" s="8">
        <f>SUM(C38:C41)</f>
        <v>0</v>
      </c>
      <c r="D37" s="8">
        <f t="shared" ref="D37:F37" si="4">SUM(D38:D41)</f>
        <v>0</v>
      </c>
      <c r="E37" s="8">
        <f t="shared" si="4"/>
        <v>0</v>
      </c>
      <c r="F37" s="8">
        <f t="shared" si="4"/>
        <v>0</v>
      </c>
    </row>
    <row r="38" spans="1:6" ht="17.25" customHeight="1" x14ac:dyDescent="0.25">
      <c r="A38" s="16"/>
      <c r="B38" s="15" t="s">
        <v>95</v>
      </c>
      <c r="C38" s="18" t="s">
        <v>18</v>
      </c>
      <c r="D38" s="16"/>
      <c r="E38" s="16"/>
      <c r="F38" s="18">
        <f t="shared" si="0"/>
        <v>0</v>
      </c>
    </row>
    <row r="39" spans="1:6" ht="16.5" customHeight="1" x14ac:dyDescent="0.25">
      <c r="A39" s="18"/>
      <c r="B39" s="17" t="s">
        <v>100</v>
      </c>
      <c r="C39" s="18" t="s">
        <v>18</v>
      </c>
      <c r="D39" s="18"/>
      <c r="E39" s="18"/>
      <c r="F39" s="18">
        <f t="shared" si="0"/>
        <v>0</v>
      </c>
    </row>
    <row r="40" spans="1:6" ht="16.5" customHeight="1" x14ac:dyDescent="0.25">
      <c r="A40" s="16"/>
      <c r="B40" s="15" t="s">
        <v>96</v>
      </c>
      <c r="C40" s="18" t="s">
        <v>18</v>
      </c>
      <c r="D40" s="16"/>
      <c r="E40" s="16"/>
      <c r="F40" s="18">
        <f t="shared" si="0"/>
        <v>0</v>
      </c>
    </row>
    <row r="41" spans="1:6" ht="18" customHeight="1" x14ac:dyDescent="0.25">
      <c r="A41" s="16"/>
      <c r="B41" s="15" t="s">
        <v>97</v>
      </c>
      <c r="C41" s="18" t="s">
        <v>18</v>
      </c>
      <c r="D41" s="16"/>
      <c r="E41" s="16"/>
      <c r="F41" s="18">
        <f t="shared" si="0"/>
        <v>0</v>
      </c>
    </row>
    <row r="42" spans="1:6" ht="18.75" customHeight="1" x14ac:dyDescent="0.25">
      <c r="A42" s="8"/>
      <c r="B42" s="17" t="s">
        <v>98</v>
      </c>
      <c r="C42" s="18" t="s">
        <v>18</v>
      </c>
      <c r="D42" s="8"/>
      <c r="E42" s="8"/>
      <c r="F42" s="18">
        <f t="shared" si="0"/>
        <v>0</v>
      </c>
    </row>
    <row r="43" spans="1:6" ht="16.5" customHeight="1" x14ac:dyDescent="0.25">
      <c r="A43" s="8"/>
      <c r="B43" s="17" t="s">
        <v>99</v>
      </c>
      <c r="C43" s="18" t="s">
        <v>18</v>
      </c>
      <c r="D43" s="8"/>
      <c r="E43" s="8"/>
      <c r="F43" s="18">
        <f t="shared" si="0"/>
        <v>0</v>
      </c>
    </row>
    <row r="44" spans="1:6" ht="17.25" customHeight="1" x14ac:dyDescent="0.25">
      <c r="A44" s="8"/>
      <c r="B44" s="17" t="s">
        <v>101</v>
      </c>
      <c r="C44" s="18" t="s">
        <v>18</v>
      </c>
      <c r="D44" s="8"/>
      <c r="E44" s="8"/>
      <c r="F44" s="18">
        <f t="shared" si="0"/>
        <v>0</v>
      </c>
    </row>
    <row r="45" spans="1:6" ht="18" customHeight="1" x14ac:dyDescent="0.25">
      <c r="A45" s="8"/>
      <c r="B45" s="65" t="s">
        <v>102</v>
      </c>
      <c r="C45" s="87"/>
      <c r="D45" s="87"/>
      <c r="E45" s="87"/>
      <c r="F45" s="88"/>
    </row>
    <row r="46" spans="1:6" x14ac:dyDescent="0.25">
      <c r="A46" s="16"/>
      <c r="B46" s="7" t="s">
        <v>104</v>
      </c>
      <c r="C46" s="21" t="s">
        <v>18</v>
      </c>
      <c r="D46" s="8"/>
      <c r="E46" s="8"/>
      <c r="F46" s="8">
        <f t="shared" si="0"/>
        <v>0</v>
      </c>
    </row>
    <row r="47" spans="1:6" x14ac:dyDescent="0.25">
      <c r="A47" s="16"/>
      <c r="B47" s="7" t="s">
        <v>106</v>
      </c>
      <c r="C47" s="21" t="s">
        <v>18</v>
      </c>
      <c r="D47" s="8"/>
      <c r="E47" s="8"/>
      <c r="F47" s="8">
        <f t="shared" si="0"/>
        <v>0</v>
      </c>
    </row>
    <row r="48" spans="1:6" x14ac:dyDescent="0.25">
      <c r="A48" s="16"/>
      <c r="B48" s="17" t="s">
        <v>108</v>
      </c>
      <c r="C48" s="22" t="s">
        <v>18</v>
      </c>
      <c r="D48" s="16"/>
      <c r="E48" s="16"/>
      <c r="F48" s="18">
        <f t="shared" si="0"/>
        <v>0</v>
      </c>
    </row>
    <row r="49" spans="1:6" x14ac:dyDescent="0.25">
      <c r="A49" s="16"/>
      <c r="B49" s="17" t="s">
        <v>109</v>
      </c>
      <c r="C49" s="22" t="s">
        <v>18</v>
      </c>
      <c r="D49" s="16"/>
      <c r="E49" s="16"/>
      <c r="F49" s="18">
        <f t="shared" si="0"/>
        <v>0</v>
      </c>
    </row>
    <row r="50" spans="1:6" x14ac:dyDescent="0.25">
      <c r="A50" s="16"/>
      <c r="B50" s="7" t="s">
        <v>107</v>
      </c>
      <c r="C50" s="21" t="s">
        <v>18</v>
      </c>
      <c r="D50" s="8"/>
      <c r="E50" s="8"/>
      <c r="F50" s="8">
        <f t="shared" si="0"/>
        <v>0</v>
      </c>
    </row>
    <row r="51" spans="1:6" x14ac:dyDescent="0.25">
      <c r="A51" s="16"/>
      <c r="B51" s="17" t="s">
        <v>108</v>
      </c>
      <c r="C51" s="22" t="s">
        <v>18</v>
      </c>
      <c r="D51" s="16"/>
      <c r="E51" s="16"/>
      <c r="F51" s="18">
        <f t="shared" si="0"/>
        <v>0</v>
      </c>
    </row>
    <row r="52" spans="1:6" x14ac:dyDescent="0.25">
      <c r="A52" s="16"/>
      <c r="B52" s="17" t="s">
        <v>109</v>
      </c>
      <c r="C52" s="22" t="s">
        <v>18</v>
      </c>
      <c r="D52" s="16"/>
      <c r="E52" s="16"/>
      <c r="F52" s="18">
        <f t="shared" si="0"/>
        <v>0</v>
      </c>
    </row>
    <row r="53" spans="1:6" x14ac:dyDescent="0.25">
      <c r="A53" s="8"/>
      <c r="B53" s="7" t="s">
        <v>110</v>
      </c>
      <c r="C53" s="21" t="s">
        <v>18</v>
      </c>
      <c r="D53" s="8"/>
      <c r="E53" s="8"/>
      <c r="F53" s="18">
        <f t="shared" si="0"/>
        <v>0</v>
      </c>
    </row>
    <row r="54" spans="1:6" x14ac:dyDescent="0.25">
      <c r="A54" s="8"/>
      <c r="B54" s="7" t="s">
        <v>111</v>
      </c>
      <c r="C54" s="21" t="s">
        <v>18</v>
      </c>
      <c r="D54" s="8"/>
      <c r="E54" s="8"/>
      <c r="F54" s="18">
        <f t="shared" si="0"/>
        <v>0</v>
      </c>
    </row>
    <row r="55" spans="1:6" ht="30" customHeight="1" x14ac:dyDescent="0.25">
      <c r="A55" s="8"/>
      <c r="B55" s="7" t="s">
        <v>112</v>
      </c>
      <c r="C55" s="21" t="s">
        <v>18</v>
      </c>
      <c r="D55" s="8"/>
      <c r="E55" s="8"/>
      <c r="F55" s="18">
        <f t="shared" si="0"/>
        <v>0</v>
      </c>
    </row>
    <row r="56" spans="1:6" ht="32.25" customHeight="1" x14ac:dyDescent="0.25">
      <c r="A56" s="8"/>
      <c r="B56" s="7" t="s">
        <v>113</v>
      </c>
      <c r="C56" s="21" t="s">
        <v>18</v>
      </c>
      <c r="D56" s="8"/>
      <c r="E56" s="8"/>
      <c r="F56" s="18">
        <f t="shared" si="0"/>
        <v>0</v>
      </c>
    </row>
    <row r="57" spans="1:6" ht="28.5" x14ac:dyDescent="0.25">
      <c r="A57" s="8"/>
      <c r="B57" s="7" t="s">
        <v>114</v>
      </c>
      <c r="C57" s="21" t="s">
        <v>18</v>
      </c>
      <c r="D57" s="8"/>
      <c r="E57" s="8"/>
      <c r="F57" s="18">
        <f t="shared" si="0"/>
        <v>0</v>
      </c>
    </row>
    <row r="58" spans="1:6" ht="28.5" x14ac:dyDescent="0.25">
      <c r="A58" s="8"/>
      <c r="B58" s="7" t="s">
        <v>115</v>
      </c>
      <c r="C58" s="21" t="s">
        <v>18</v>
      </c>
      <c r="D58" s="8"/>
      <c r="E58" s="8"/>
      <c r="F58" s="18">
        <f t="shared" si="0"/>
        <v>0</v>
      </c>
    </row>
    <row r="59" spans="1:6" x14ac:dyDescent="0.25">
      <c r="A59" s="8"/>
      <c r="B59" s="7" t="s">
        <v>116</v>
      </c>
      <c r="C59" s="21" t="s">
        <v>18</v>
      </c>
      <c r="D59" s="8"/>
      <c r="E59" s="8"/>
      <c r="F59" s="18">
        <f t="shared" si="0"/>
        <v>0</v>
      </c>
    </row>
    <row r="60" spans="1:6" ht="28.5" x14ac:dyDescent="0.25">
      <c r="A60" s="8"/>
      <c r="B60" s="7" t="s">
        <v>117</v>
      </c>
      <c r="C60" s="8"/>
      <c r="D60" s="8"/>
      <c r="E60" s="8"/>
      <c r="F60" s="18">
        <f t="shared" si="0"/>
        <v>0</v>
      </c>
    </row>
  </sheetData>
  <mergeCells count="9">
    <mergeCell ref="B9:F9"/>
    <mergeCell ref="B45:F45"/>
    <mergeCell ref="D1:F1"/>
    <mergeCell ref="A2:F2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СПК,СПоК,КФХ</vt:lpstr>
      <vt:lpstr>Уб цех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2023-12-13T06:27:35Z</dcterms:modified>
</cp:coreProperties>
</file>