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Свод " sheetId="13" r:id="rId1"/>
  </sheets>
  <externalReferences>
    <externalReference r:id="rId2"/>
  </externalReferences>
  <definedNames>
    <definedName name="_xlnm.Print_Area" localSheetId="0">'Свод '!$A$1:$R$17</definedName>
  </definedNames>
  <calcPr calcId="125725"/>
</workbook>
</file>

<file path=xl/calcChain.xml><?xml version="1.0" encoding="utf-8"?>
<calcChain xmlns="http://schemas.openxmlformats.org/spreadsheetml/2006/main">
  <c r="D14" i="13"/>
  <c r="E14"/>
  <c r="F14"/>
  <c r="G14"/>
  <c r="H14"/>
  <c r="I14"/>
  <c r="J14"/>
  <c r="K14"/>
  <c r="R11" l="1"/>
  <c r="Q11"/>
  <c r="Z12" l="1"/>
  <c r="X12"/>
  <c r="U12"/>
  <c r="Z11"/>
  <c r="X11"/>
  <c r="U11"/>
  <c r="O12" l="1"/>
  <c r="N12"/>
  <c r="M12"/>
  <c r="Q12" s="1"/>
  <c r="R14" l="1"/>
  <c r="O14"/>
  <c r="P14"/>
  <c r="Q14"/>
  <c r="M14"/>
  <c r="N14"/>
  <c r="C6"/>
  <c r="C7"/>
  <c r="C8"/>
  <c r="C9"/>
  <c r="C10"/>
  <c r="C14" s="1"/>
  <c r="C11"/>
  <c r="C12"/>
  <c r="C13"/>
  <c r="C5"/>
  <c r="Z7"/>
  <c r="X7"/>
  <c r="U7"/>
  <c r="L14"/>
  <c r="Z9" l="1"/>
  <c r="X9"/>
  <c r="Z10"/>
  <c r="X10"/>
  <c r="Z13"/>
  <c r="X13"/>
  <c r="T14"/>
  <c r="U14"/>
  <c r="V14"/>
  <c r="W14"/>
  <c r="S14"/>
  <c r="U13"/>
  <c r="B14"/>
</calcChain>
</file>

<file path=xl/sharedStrings.xml><?xml version="1.0" encoding="utf-8"?>
<sst xmlns="http://schemas.openxmlformats.org/spreadsheetml/2006/main" count="44" uniqueCount="44">
  <si>
    <t>Количество детей</t>
  </si>
  <si>
    <t>Наличие имущество в собственности</t>
  </si>
  <si>
    <t>Площадь м. кв.</t>
  </si>
  <si>
    <t>Кызыл-Мажалык</t>
  </si>
  <si>
    <t>земля свид-во</t>
  </si>
  <si>
    <t xml:space="preserve">имущество свид-во </t>
  </si>
  <si>
    <t>СПС</t>
  </si>
  <si>
    <t>Барлык</t>
  </si>
  <si>
    <t>Шекпээр</t>
  </si>
  <si>
    <t>Эрги-Барлык</t>
  </si>
  <si>
    <t>Аксы-Барлык</t>
  </si>
  <si>
    <t>Хонделен</t>
  </si>
  <si>
    <t>Аянгаты</t>
  </si>
  <si>
    <t>Акский</t>
  </si>
  <si>
    <t>Бижиктиг-Хая</t>
  </si>
  <si>
    <t>количество семей</t>
  </si>
  <si>
    <t>количество Земля (собств.)</t>
  </si>
  <si>
    <t>количество Имущество  (собств.)</t>
  </si>
  <si>
    <t>ИТОГО</t>
  </si>
  <si>
    <t>от 5</t>
  </si>
  <si>
    <t>от 6</t>
  </si>
  <si>
    <t>от 7</t>
  </si>
  <si>
    <t>от 3</t>
  </si>
  <si>
    <t>от4</t>
  </si>
  <si>
    <t>количество дворов</t>
  </si>
  <si>
    <t>пустующие дома</t>
  </si>
  <si>
    <t>крайнебедные</t>
  </si>
  <si>
    <t>малоимущие</t>
  </si>
  <si>
    <t>план  проч.неналог.дох.</t>
  </si>
  <si>
    <t>количество начисленных домов по уплате самообложение</t>
  </si>
  <si>
    <t>ставка по решениям ХП</t>
  </si>
  <si>
    <t>постоянные проживающие  (население)</t>
  </si>
  <si>
    <t>в том числе:</t>
  </si>
  <si>
    <t>Начислено за 2017 г</t>
  </si>
  <si>
    <t>начисленная сумма к уплате до изменение ЗН</t>
  </si>
  <si>
    <t>начисленная сумма к уплате до изменение ИН</t>
  </si>
  <si>
    <t>начисленная сумма к уплате после  изменение ЗН</t>
  </si>
  <si>
    <t>начисленная сумма к уплате после  изменение ИН</t>
  </si>
  <si>
    <t>выпадающий доход</t>
  </si>
  <si>
    <t>ЗН</t>
  </si>
  <si>
    <t>ИН</t>
  </si>
  <si>
    <t xml:space="preserve">Сведения о семьях, имеющих 3 х и более детей по Барун-Хемчиксому кожууну </t>
  </si>
  <si>
    <t>с 01 июля 2019 г</t>
  </si>
  <si>
    <t>Исполнитель: Аракчаа А. А-М.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</si>
</sst>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5" fillId="0" borderId="1" xfId="1" applyFont="1" applyFill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1" xfId="1" applyFont="1" applyFill="1" applyBorder="1" applyAlignment="1">
      <alignment horizontal="center" vertical="top"/>
    </xf>
    <xf numFmtId="0" fontId="5" fillId="0" borderId="1" xfId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1" fillId="2" borderId="1" xfId="0" applyFont="1" applyFill="1" applyBorder="1"/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" fontId="1" fillId="0" borderId="1" xfId="0" applyNumberFormat="1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0" xfId="0" applyFont="1" applyFill="1"/>
    <xf numFmtId="0" fontId="1" fillId="2" borderId="0" xfId="0" applyFont="1" applyFill="1"/>
    <xf numFmtId="0" fontId="5" fillId="2" borderId="1" xfId="1" applyFont="1" applyFill="1" applyBorder="1" applyAlignment="1">
      <alignment horizontal="center" vertical="top"/>
    </xf>
    <xf numFmtId="1" fontId="1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6" xfId="0" applyFont="1" applyBorder="1" applyAlignment="1">
      <alignment horizontal="left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,%20&#1040;&#1082;&#1089;&#1082;&#1080;&#1081;%2014.03.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Акский"/>
    </sheetNames>
    <sheetDataSet>
      <sheetData sheetId="0">
        <row r="153">
          <cell r="K153">
            <v>2826</v>
          </cell>
          <cell r="L153">
            <v>2489</v>
          </cell>
          <cell r="M153">
            <v>940.94073000000026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Z16"/>
  <sheetViews>
    <sheetView tabSelected="1" view="pageBreakPreview" zoomScale="80" zoomScaleNormal="100" zoomScaleSheetLayoutView="80" workbookViewId="0">
      <selection activeCell="T9" sqref="T9"/>
    </sheetView>
  </sheetViews>
  <sheetFormatPr defaultRowHeight="15.75"/>
  <cols>
    <col min="1" max="1" width="17.140625" style="4" customWidth="1"/>
    <col min="2" max="2" width="10.42578125" style="4" customWidth="1"/>
    <col min="3" max="3" width="8" style="4" customWidth="1"/>
    <col min="4" max="4" width="7" style="4" customWidth="1"/>
    <col min="5" max="5" width="5.5703125" style="4" customWidth="1"/>
    <col min="6" max="6" width="5.42578125" style="4" customWidth="1"/>
    <col min="7" max="8" width="6.7109375" style="4" customWidth="1"/>
    <col min="9" max="9" width="15.42578125" style="4" customWidth="1"/>
    <col min="10" max="10" width="12.42578125" style="4" customWidth="1"/>
    <col min="11" max="12" width="9.140625" style="4"/>
    <col min="13" max="13" width="9.140625" style="4" hidden="1" customWidth="1"/>
    <col min="14" max="18" width="0" style="4" hidden="1" customWidth="1"/>
    <col min="19" max="20" width="9.140625" style="4"/>
    <col min="21" max="21" width="12.42578125" style="4" customWidth="1"/>
    <col min="22" max="23" width="9.140625" style="4"/>
    <col min="24" max="24" width="17.5703125" style="4" customWidth="1"/>
    <col min="25" max="25" width="13.140625" style="4" customWidth="1"/>
    <col min="26" max="26" width="11.140625" style="4" customWidth="1"/>
    <col min="27" max="16384" width="9.140625" style="4"/>
  </cols>
  <sheetData>
    <row r="1" spans="1:26">
      <c r="A1" s="33" t="s">
        <v>41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18"/>
      <c r="N1" s="18"/>
      <c r="O1" s="18"/>
      <c r="P1" s="18"/>
      <c r="Q1" s="18"/>
      <c r="R1" s="18"/>
    </row>
    <row r="2" spans="1:26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22"/>
      <c r="N2" s="22"/>
      <c r="O2" s="22"/>
      <c r="P2" s="22"/>
      <c r="Q2" s="22"/>
      <c r="R2" s="22"/>
    </row>
    <row r="3" spans="1:26" s="3" customFormat="1" ht="30.75" customHeight="1">
      <c r="A3" s="35" t="s">
        <v>6</v>
      </c>
      <c r="B3" s="31" t="s">
        <v>15</v>
      </c>
      <c r="C3" s="31" t="s">
        <v>0</v>
      </c>
      <c r="D3" s="39" t="s">
        <v>32</v>
      </c>
      <c r="E3" s="40"/>
      <c r="F3" s="40"/>
      <c r="G3" s="40"/>
      <c r="H3" s="41"/>
      <c r="I3" s="37" t="s">
        <v>1</v>
      </c>
      <c r="J3" s="38"/>
      <c r="K3" s="37" t="s">
        <v>2</v>
      </c>
      <c r="L3" s="38"/>
      <c r="M3" s="37" t="s">
        <v>33</v>
      </c>
      <c r="N3" s="38"/>
      <c r="O3" s="37" t="s">
        <v>42</v>
      </c>
      <c r="P3" s="38"/>
      <c r="Q3" s="37" t="s">
        <v>38</v>
      </c>
      <c r="R3" s="38"/>
      <c r="S3" s="31" t="s">
        <v>24</v>
      </c>
      <c r="T3" s="42" t="s">
        <v>25</v>
      </c>
      <c r="U3" s="31" t="s">
        <v>31</v>
      </c>
      <c r="V3" s="42" t="s">
        <v>26</v>
      </c>
      <c r="W3" s="42" t="s">
        <v>27</v>
      </c>
      <c r="X3" s="31" t="s">
        <v>29</v>
      </c>
      <c r="Y3" s="31" t="s">
        <v>30</v>
      </c>
      <c r="Z3" s="31" t="s">
        <v>28</v>
      </c>
    </row>
    <row r="4" spans="1:26" s="5" customFormat="1" ht="116.25" customHeight="1">
      <c r="A4" s="36"/>
      <c r="B4" s="32"/>
      <c r="C4" s="32"/>
      <c r="D4" s="16" t="s">
        <v>22</v>
      </c>
      <c r="E4" s="16" t="s">
        <v>23</v>
      </c>
      <c r="F4" s="16" t="s">
        <v>19</v>
      </c>
      <c r="G4" s="16" t="s">
        <v>20</v>
      </c>
      <c r="H4" s="16" t="s">
        <v>21</v>
      </c>
      <c r="I4" s="2" t="s">
        <v>16</v>
      </c>
      <c r="J4" s="2" t="s">
        <v>17</v>
      </c>
      <c r="K4" s="2" t="s">
        <v>4</v>
      </c>
      <c r="L4" s="2" t="s">
        <v>5</v>
      </c>
      <c r="M4" s="17" t="s">
        <v>34</v>
      </c>
      <c r="N4" s="17" t="s">
        <v>35</v>
      </c>
      <c r="O4" s="17" t="s">
        <v>36</v>
      </c>
      <c r="P4" s="17" t="s">
        <v>37</v>
      </c>
      <c r="Q4" s="17" t="s">
        <v>39</v>
      </c>
      <c r="R4" s="17" t="s">
        <v>40</v>
      </c>
      <c r="S4" s="32"/>
      <c r="T4" s="42"/>
      <c r="U4" s="32"/>
      <c r="V4" s="42"/>
      <c r="W4" s="42"/>
      <c r="X4" s="32"/>
      <c r="Y4" s="32"/>
      <c r="Z4" s="32"/>
    </row>
    <row r="5" spans="1:26" ht="31.5">
      <c r="A5" s="6" t="s">
        <v>3</v>
      </c>
      <c r="B5" s="10">
        <v>254</v>
      </c>
      <c r="C5" s="1">
        <f>D5+E5+F5+G5+H5</f>
        <v>874</v>
      </c>
      <c r="D5" s="1">
        <v>522</v>
      </c>
      <c r="E5" s="1">
        <v>208</v>
      </c>
      <c r="F5" s="1">
        <v>125</v>
      </c>
      <c r="G5" s="10">
        <v>12</v>
      </c>
      <c r="H5" s="10">
        <v>7</v>
      </c>
      <c r="I5" s="1">
        <v>227</v>
      </c>
      <c r="J5" s="1">
        <v>227</v>
      </c>
      <c r="K5" s="1">
        <v>105342</v>
      </c>
      <c r="L5" s="1">
        <v>8701.4</v>
      </c>
      <c r="M5" s="1">
        <v>38865</v>
      </c>
      <c r="N5" s="1">
        <v>41855</v>
      </c>
      <c r="O5" s="1">
        <v>7415.6</v>
      </c>
      <c r="P5" s="1">
        <v>855.86</v>
      </c>
      <c r="Q5" s="1">
        <v>31449.4</v>
      </c>
      <c r="R5" s="1">
        <v>40999.14</v>
      </c>
      <c r="S5" s="20">
        <v>1228</v>
      </c>
      <c r="T5" s="7"/>
      <c r="U5" s="19"/>
      <c r="V5" s="8"/>
      <c r="W5" s="8"/>
      <c r="X5" s="8"/>
      <c r="Y5" s="8"/>
      <c r="Z5" s="8"/>
    </row>
    <row r="6" spans="1:26">
      <c r="A6" s="6" t="s">
        <v>7</v>
      </c>
      <c r="B6" s="9">
        <v>74</v>
      </c>
      <c r="C6" s="1">
        <f t="shared" ref="C6:C13" si="0">D6+E6+F6+G6+H6</f>
        <v>254</v>
      </c>
      <c r="D6" s="7">
        <v>153</v>
      </c>
      <c r="E6" s="7">
        <v>84</v>
      </c>
      <c r="F6" s="7">
        <v>10</v>
      </c>
      <c r="G6" s="9">
        <v>0</v>
      </c>
      <c r="H6" s="9">
        <v>7</v>
      </c>
      <c r="I6" s="7">
        <v>74</v>
      </c>
      <c r="J6" s="7">
        <v>74</v>
      </c>
      <c r="K6" s="8">
        <v>49307</v>
      </c>
      <c r="L6" s="8">
        <v>3948.12</v>
      </c>
      <c r="M6" s="7">
        <v>7283</v>
      </c>
      <c r="N6" s="7">
        <v>9468</v>
      </c>
      <c r="O6" s="7">
        <v>934.1</v>
      </c>
      <c r="P6" s="7">
        <v>5074.57</v>
      </c>
      <c r="Q6" s="7">
        <v>4804.47</v>
      </c>
      <c r="R6" s="7">
        <v>6899.79</v>
      </c>
      <c r="S6" s="21">
        <v>316</v>
      </c>
      <c r="T6" s="7"/>
      <c r="U6" s="19"/>
      <c r="V6" s="8"/>
      <c r="W6" s="8"/>
      <c r="X6" s="8"/>
      <c r="Y6" s="8"/>
      <c r="Z6" s="8"/>
    </row>
    <row r="7" spans="1:26" s="25" customFormat="1">
      <c r="A7" s="15" t="s">
        <v>8</v>
      </c>
      <c r="B7" s="21">
        <v>41</v>
      </c>
      <c r="C7" s="20">
        <f t="shared" si="0"/>
        <v>152</v>
      </c>
      <c r="D7" s="21">
        <v>60</v>
      </c>
      <c r="E7" s="21">
        <v>52</v>
      </c>
      <c r="F7" s="21">
        <v>40</v>
      </c>
      <c r="G7" s="27">
        <v>0</v>
      </c>
      <c r="H7" s="27">
        <v>0</v>
      </c>
      <c r="I7" s="21">
        <v>30</v>
      </c>
      <c r="J7" s="21">
        <v>30</v>
      </c>
      <c r="K7" s="21">
        <v>35528</v>
      </c>
      <c r="L7" s="21">
        <v>2402</v>
      </c>
      <c r="M7" s="21">
        <v>5083</v>
      </c>
      <c r="N7" s="21">
        <v>5144</v>
      </c>
      <c r="O7" s="21">
        <v>2000.37</v>
      </c>
      <c r="P7" s="21">
        <v>2477.66</v>
      </c>
      <c r="Q7" s="21">
        <v>3082.63</v>
      </c>
      <c r="R7" s="21">
        <v>2666</v>
      </c>
      <c r="S7" s="24">
        <v>231</v>
      </c>
      <c r="T7" s="24">
        <v>43</v>
      </c>
      <c r="U7" s="23">
        <f>S7-T7</f>
        <v>188</v>
      </c>
      <c r="V7" s="23">
        <v>0</v>
      </c>
      <c r="W7" s="23">
        <v>30</v>
      </c>
      <c r="X7" s="24">
        <f>S7-T7-W7</f>
        <v>158</v>
      </c>
      <c r="Y7" s="24">
        <v>300</v>
      </c>
      <c r="Z7" s="24">
        <f>X7*Y7</f>
        <v>47400</v>
      </c>
    </row>
    <row r="8" spans="1:26" s="25" customFormat="1">
      <c r="A8" s="15" t="s">
        <v>9</v>
      </c>
      <c r="B8" s="21">
        <v>73</v>
      </c>
      <c r="C8" s="20">
        <f t="shared" si="0"/>
        <v>251</v>
      </c>
      <c r="D8" s="21">
        <v>120</v>
      </c>
      <c r="E8" s="21">
        <v>116</v>
      </c>
      <c r="F8" s="21">
        <v>15</v>
      </c>
      <c r="G8" s="21">
        <v>0</v>
      </c>
      <c r="H8" s="21">
        <v>0</v>
      </c>
      <c r="I8" s="21">
        <v>73</v>
      </c>
      <c r="J8" s="21">
        <v>73</v>
      </c>
      <c r="K8" s="21"/>
      <c r="L8" s="21"/>
      <c r="M8" s="21">
        <v>21215</v>
      </c>
      <c r="N8" s="21">
        <v>5444</v>
      </c>
      <c r="O8" s="21">
        <v>11812</v>
      </c>
      <c r="P8" s="21">
        <v>2793</v>
      </c>
      <c r="Q8" s="21">
        <v>9403</v>
      </c>
      <c r="R8" s="21">
        <v>2651</v>
      </c>
      <c r="S8" s="24">
        <v>353</v>
      </c>
      <c r="T8" s="24">
        <v>39</v>
      </c>
      <c r="U8" s="23">
        <v>340</v>
      </c>
      <c r="V8" s="23">
        <v>7</v>
      </c>
      <c r="W8" s="23">
        <v>201</v>
      </c>
      <c r="X8" s="24">
        <v>132</v>
      </c>
      <c r="Y8" s="24">
        <v>300</v>
      </c>
      <c r="Z8" s="24">
        <v>39600</v>
      </c>
    </row>
    <row r="9" spans="1:26">
      <c r="A9" s="15" t="s">
        <v>10</v>
      </c>
      <c r="B9" s="21">
        <v>62</v>
      </c>
      <c r="C9" s="20">
        <f t="shared" si="0"/>
        <v>211</v>
      </c>
      <c r="D9" s="21">
        <v>123</v>
      </c>
      <c r="E9" s="21">
        <v>68</v>
      </c>
      <c r="F9" s="21">
        <v>20</v>
      </c>
      <c r="G9" s="21">
        <v>0</v>
      </c>
      <c r="H9" s="21">
        <v>0</v>
      </c>
      <c r="I9" s="21">
        <v>60</v>
      </c>
      <c r="J9" s="21">
        <v>60</v>
      </c>
      <c r="K9" s="21">
        <v>49742</v>
      </c>
      <c r="L9" s="21">
        <v>2942</v>
      </c>
      <c r="M9" s="21">
        <v>6910</v>
      </c>
      <c r="N9" s="21">
        <v>4284</v>
      </c>
      <c r="O9" s="21">
        <v>3383</v>
      </c>
      <c r="P9" s="21">
        <v>3100</v>
      </c>
      <c r="Q9" s="21">
        <v>3527</v>
      </c>
      <c r="R9" s="21">
        <v>1184</v>
      </c>
      <c r="S9" s="21">
        <v>194</v>
      </c>
      <c r="T9" s="7">
        <v>40</v>
      </c>
      <c r="U9" s="8">
        <v>154</v>
      </c>
      <c r="V9" s="7">
        <v>1</v>
      </c>
      <c r="W9" s="8"/>
      <c r="X9" s="7">
        <f>S9-T9-V9-W9</f>
        <v>153</v>
      </c>
      <c r="Y9" s="7">
        <v>300</v>
      </c>
      <c r="Z9" s="7">
        <f>X9*Y9</f>
        <v>45900</v>
      </c>
    </row>
    <row r="10" spans="1:26" s="26" customFormat="1">
      <c r="A10" s="15" t="s">
        <v>11</v>
      </c>
      <c r="B10" s="21">
        <v>14</v>
      </c>
      <c r="C10" s="20">
        <f t="shared" si="0"/>
        <v>155</v>
      </c>
      <c r="D10" s="21">
        <v>81</v>
      </c>
      <c r="E10" s="21">
        <v>64</v>
      </c>
      <c r="F10" s="21">
        <v>10</v>
      </c>
      <c r="G10" s="21">
        <v>0</v>
      </c>
      <c r="H10" s="21">
        <v>0</v>
      </c>
      <c r="I10" s="21">
        <v>11</v>
      </c>
      <c r="J10" s="21">
        <v>11</v>
      </c>
      <c r="K10" s="21">
        <v>6186</v>
      </c>
      <c r="L10" s="21">
        <v>542</v>
      </c>
      <c r="M10" s="21">
        <v>826</v>
      </c>
      <c r="N10" s="21">
        <v>872</v>
      </c>
      <c r="O10" s="21">
        <v>93</v>
      </c>
      <c r="P10" s="21">
        <v>594</v>
      </c>
      <c r="Q10" s="21">
        <v>733</v>
      </c>
      <c r="R10" s="21">
        <v>277</v>
      </c>
      <c r="S10" s="21">
        <v>51</v>
      </c>
      <c r="T10" s="21">
        <v>9</v>
      </c>
      <c r="U10" s="15">
        <v>42</v>
      </c>
      <c r="V10" s="21">
        <v>0</v>
      </c>
      <c r="W10" s="15">
        <v>4</v>
      </c>
      <c r="X10" s="21">
        <f>S10-T10-V10-W10</f>
        <v>38</v>
      </c>
      <c r="Y10" s="21">
        <v>300</v>
      </c>
      <c r="Z10" s="21">
        <f>X10*Y10</f>
        <v>11400</v>
      </c>
    </row>
    <row r="11" spans="1:26" s="25" customFormat="1">
      <c r="A11" s="15" t="s">
        <v>12</v>
      </c>
      <c r="B11" s="21">
        <v>28</v>
      </c>
      <c r="C11" s="20">
        <f t="shared" si="0"/>
        <v>104</v>
      </c>
      <c r="D11" s="21">
        <v>36</v>
      </c>
      <c r="E11" s="21">
        <v>48</v>
      </c>
      <c r="F11" s="21">
        <v>20</v>
      </c>
      <c r="G11" s="21">
        <v>0</v>
      </c>
      <c r="H11" s="21">
        <v>0</v>
      </c>
      <c r="I11" s="21">
        <v>24</v>
      </c>
      <c r="J11" s="21">
        <v>24</v>
      </c>
      <c r="K11" s="21">
        <v>30220</v>
      </c>
      <c r="L11" s="21">
        <v>1211</v>
      </c>
      <c r="M11" s="21">
        <v>3421</v>
      </c>
      <c r="N11" s="21">
        <v>1942</v>
      </c>
      <c r="O11" s="21">
        <v>1074</v>
      </c>
      <c r="P11" s="21">
        <v>61</v>
      </c>
      <c r="Q11" s="21">
        <f>M11-O11</f>
        <v>2347</v>
      </c>
      <c r="R11" s="21">
        <f>N11-P11</f>
        <v>1881</v>
      </c>
      <c r="S11" s="24">
        <v>115</v>
      </c>
      <c r="T11" s="24">
        <v>15</v>
      </c>
      <c r="U11" s="23">
        <f>S11-T11</f>
        <v>100</v>
      </c>
      <c r="V11" s="23">
        <v>0</v>
      </c>
      <c r="W11" s="23">
        <v>70</v>
      </c>
      <c r="X11" s="24">
        <f>U11-W11</f>
        <v>30</v>
      </c>
      <c r="Y11" s="24">
        <v>300</v>
      </c>
      <c r="Z11" s="24">
        <f>X11*Y11</f>
        <v>9000</v>
      </c>
    </row>
    <row r="12" spans="1:26" s="25" customFormat="1">
      <c r="A12" s="15" t="s">
        <v>13</v>
      </c>
      <c r="B12" s="21">
        <v>32</v>
      </c>
      <c r="C12" s="20">
        <f t="shared" si="0"/>
        <v>117</v>
      </c>
      <c r="D12" s="21">
        <v>60</v>
      </c>
      <c r="E12" s="21">
        <v>32</v>
      </c>
      <c r="F12" s="21">
        <v>25</v>
      </c>
      <c r="G12" s="21">
        <v>0</v>
      </c>
      <c r="H12" s="21">
        <v>0</v>
      </c>
      <c r="I12" s="21">
        <v>31</v>
      </c>
      <c r="J12" s="21">
        <v>31</v>
      </c>
      <c r="K12" s="21">
        <v>22424</v>
      </c>
      <c r="L12" s="21">
        <v>1584</v>
      </c>
      <c r="M12" s="21">
        <f>[1]Акский!$K$153</f>
        <v>2826</v>
      </c>
      <c r="N12" s="21">
        <f>[1]Акский!$L$153</f>
        <v>2489</v>
      </c>
      <c r="O12" s="28">
        <f>[1]Акский!$M$153</f>
        <v>940.94073000000026</v>
      </c>
      <c r="P12" s="21">
        <v>2409</v>
      </c>
      <c r="Q12" s="28">
        <f>M12-O12</f>
        <v>1885.0592699999997</v>
      </c>
      <c r="R12" s="21">
        <v>80</v>
      </c>
      <c r="S12" s="24">
        <v>96</v>
      </c>
      <c r="T12" s="24">
        <v>15</v>
      </c>
      <c r="U12" s="23">
        <f>S12-T12</f>
        <v>81</v>
      </c>
      <c r="V12" s="23">
        <v>0</v>
      </c>
      <c r="W12" s="23">
        <v>24</v>
      </c>
      <c r="X12" s="24">
        <f>U12-W12</f>
        <v>57</v>
      </c>
      <c r="Y12" s="24">
        <v>300</v>
      </c>
      <c r="Z12" s="24">
        <f>X12*Y12</f>
        <v>17100</v>
      </c>
    </row>
    <row r="13" spans="1:26">
      <c r="A13" s="15" t="s">
        <v>14</v>
      </c>
      <c r="B13" s="21">
        <v>34</v>
      </c>
      <c r="C13" s="20">
        <f t="shared" si="0"/>
        <v>129</v>
      </c>
      <c r="D13" s="21">
        <v>54</v>
      </c>
      <c r="E13" s="21">
        <v>44</v>
      </c>
      <c r="F13" s="21">
        <v>25</v>
      </c>
      <c r="G13" s="21">
        <v>6</v>
      </c>
      <c r="H13" s="21">
        <v>0</v>
      </c>
      <c r="I13" s="21">
        <v>30</v>
      </c>
      <c r="J13" s="21">
        <v>30</v>
      </c>
      <c r="K13" s="21">
        <v>24903.93</v>
      </c>
      <c r="L13" s="21">
        <v>1628.76</v>
      </c>
      <c r="M13" s="21">
        <v>3272.9850000000001</v>
      </c>
      <c r="N13" s="21">
        <v>5203.6369999999997</v>
      </c>
      <c r="O13" s="21">
        <v>1413.8720000000001</v>
      </c>
      <c r="P13" s="21">
        <v>1223.107</v>
      </c>
      <c r="Q13" s="21">
        <v>1859.1130000000001</v>
      </c>
      <c r="R13" s="21">
        <v>3980.53</v>
      </c>
      <c r="S13" s="7">
        <v>104</v>
      </c>
      <c r="T13" s="7">
        <v>5</v>
      </c>
      <c r="U13" s="8">
        <f>S13-T13</f>
        <v>99</v>
      </c>
      <c r="V13" s="8">
        <v>6</v>
      </c>
      <c r="W13" s="8">
        <v>30</v>
      </c>
      <c r="X13" s="7">
        <f>S13-T13-V13-W13</f>
        <v>63</v>
      </c>
      <c r="Y13" s="7">
        <v>300</v>
      </c>
      <c r="Z13" s="7">
        <f>X13*Y13</f>
        <v>18900</v>
      </c>
    </row>
    <row r="14" spans="1:26" s="14" customFormat="1">
      <c r="A14" s="29" t="s">
        <v>18</v>
      </c>
      <c r="B14" s="30">
        <f>SUM(B5:B13)</f>
        <v>612</v>
      </c>
      <c r="C14" s="30">
        <f t="shared" ref="C14:K14" si="1">SUM(C5:C13)</f>
        <v>2247</v>
      </c>
      <c r="D14" s="30">
        <f t="shared" si="1"/>
        <v>1209</v>
      </c>
      <c r="E14" s="30">
        <f t="shared" si="1"/>
        <v>716</v>
      </c>
      <c r="F14" s="30">
        <f t="shared" si="1"/>
        <v>290</v>
      </c>
      <c r="G14" s="30">
        <f t="shared" si="1"/>
        <v>18</v>
      </c>
      <c r="H14" s="30">
        <f t="shared" si="1"/>
        <v>14</v>
      </c>
      <c r="I14" s="30">
        <f t="shared" si="1"/>
        <v>560</v>
      </c>
      <c r="J14" s="30">
        <f t="shared" si="1"/>
        <v>560</v>
      </c>
      <c r="K14" s="30">
        <f t="shared" si="1"/>
        <v>323652.93</v>
      </c>
      <c r="L14" s="30">
        <f>SUM(L5:L13)</f>
        <v>22959.279999999999</v>
      </c>
      <c r="M14" s="30">
        <f t="shared" ref="M14:N14" si="2">SUM(M5:M13)</f>
        <v>89701.985000000001</v>
      </c>
      <c r="N14" s="30">
        <f t="shared" si="2"/>
        <v>76701.637000000002</v>
      </c>
      <c r="O14" s="30">
        <f t="shared" ref="O14" si="3">SUM(O5:O13)</f>
        <v>29066.882730000001</v>
      </c>
      <c r="P14" s="30">
        <f t="shared" ref="P14" si="4">SUM(P5:P13)</f>
        <v>18588.197</v>
      </c>
      <c r="Q14" s="30">
        <f t="shared" ref="Q14" si="5">SUM(Q5:Q13)</f>
        <v>59090.672269999995</v>
      </c>
      <c r="R14" s="30">
        <f t="shared" ref="R14" si="6">SUM(R5:R13)</f>
        <v>60618.46</v>
      </c>
      <c r="S14" s="13">
        <f>SUM(S5:S13)</f>
        <v>2688</v>
      </c>
      <c r="T14" s="13">
        <f t="shared" ref="T14:W14" si="7">SUM(T5:T13)</f>
        <v>166</v>
      </c>
      <c r="U14" s="12">
        <f t="shared" si="7"/>
        <v>1004</v>
      </c>
      <c r="V14" s="12">
        <f t="shared" si="7"/>
        <v>14</v>
      </c>
      <c r="W14" s="12">
        <f t="shared" si="7"/>
        <v>359</v>
      </c>
      <c r="X14" s="12"/>
      <c r="Y14" s="13"/>
      <c r="Z14" s="13"/>
    </row>
    <row r="15" spans="1:26">
      <c r="I15" s="11"/>
      <c r="K15" s="11"/>
      <c r="L15" s="11"/>
      <c r="M15" s="11"/>
      <c r="N15" s="11"/>
      <c r="O15" s="11"/>
      <c r="P15" s="11"/>
      <c r="Q15" s="11"/>
      <c r="R15" s="11"/>
      <c r="S15" s="11"/>
      <c r="T15" s="11"/>
    </row>
    <row r="16" spans="1:26">
      <c r="A16" s="4" t="s">
        <v>43</v>
      </c>
    </row>
  </sheetData>
  <mergeCells count="19">
    <mergeCell ref="T3:T4"/>
    <mergeCell ref="U3:U4"/>
    <mergeCell ref="V3:V4"/>
    <mergeCell ref="W3:W4"/>
    <mergeCell ref="Z3:Z4"/>
    <mergeCell ref="X3:X4"/>
    <mergeCell ref="Y3:Y4"/>
    <mergeCell ref="S3:S4"/>
    <mergeCell ref="A1:L1"/>
    <mergeCell ref="A2:L2"/>
    <mergeCell ref="A3:A4"/>
    <mergeCell ref="B3:B4"/>
    <mergeCell ref="C3:C4"/>
    <mergeCell ref="I3:J3"/>
    <mergeCell ref="K3:L3"/>
    <mergeCell ref="D3:H3"/>
    <mergeCell ref="M3:N3"/>
    <mergeCell ref="O3:P3"/>
    <mergeCell ref="Q3:R3"/>
  </mergeCells>
  <pageMargins left="0.7" right="0.7" top="0.75" bottom="0.75" header="0.3" footer="0.3"/>
  <pageSetup paperSize="9" scale="5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 </vt:lpstr>
      <vt:lpstr>'Свод 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2019-04-17T03:23:26Z</dcterms:modified>
</cp:coreProperties>
</file>